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D:\ds02083\Desktop\Personal\UOC\TFM\PEC6\ANEXOS\6 - Auditoria Cumplimiento\"/>
    </mc:Choice>
  </mc:AlternateContent>
  <xr:revisionPtr revIDLastSave="0" documentId="13_ncr:1_{71E933EA-20B7-477B-A668-7CBC1B2263B1}" xr6:coauthVersionLast="44" xr6:coauthVersionMax="45" xr10:uidLastSave="{00000000-0000-0000-0000-000000000000}"/>
  <bookViews>
    <workbookView xWindow="-120" yWindow="-120" windowWidth="20730" windowHeight="11160" firstSheet="2" activeTab="3" xr2:uid="{00000000-000D-0000-FFFF-FFFF00000000}"/>
  </bookViews>
  <sheets>
    <sheet name="Auditoría Cumplimiento ISO27002" sheetId="1" r:id="rId1"/>
    <sheet name="No conformidades ISO27002" sheetId="4" r:id="rId2"/>
    <sheet name="Grado de madurez CMMI ISO27002" sheetId="5" r:id="rId3"/>
    <sheet name="Comparativa % madurez ISO27002" sheetId="2" r:id="rId4"/>
  </sheets>
  <definedNames>
    <definedName name="_xlnm._FilterDatabase" localSheetId="0" hidden="1">'Auditoría Cumplimiento ISO27002'!$I$2:$I$166</definedName>
    <definedName name="_xlnm._FilterDatabase" localSheetId="2" hidden="1">'Grado de madurez CMMI ISO27002'!$A$2:$I$165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 i="5" l="1"/>
  <c r="M7" i="5"/>
  <c r="M6" i="5"/>
  <c r="M4" i="5"/>
  <c r="M3" i="5"/>
  <c r="M2" i="5"/>
  <c r="K139" i="1" l="1"/>
  <c r="C13" i="2" s="1"/>
  <c r="K155" i="1"/>
  <c r="C15" i="2" s="1"/>
  <c r="K156" i="1"/>
  <c r="K162" i="1"/>
  <c r="K158" i="1"/>
  <c r="K160" i="1"/>
  <c r="K161" i="1"/>
  <c r="K165" i="1"/>
  <c r="K164" i="1"/>
  <c r="K163" i="1"/>
  <c r="K159" i="1"/>
  <c r="K157" i="1"/>
  <c r="K149" i="1"/>
  <c r="K148" i="1" s="1"/>
  <c r="C14" i="2" s="1"/>
  <c r="K150" i="1"/>
  <c r="K151" i="1"/>
  <c r="K152" i="1"/>
  <c r="K153" i="1"/>
  <c r="K154" i="1"/>
  <c r="K140" i="1"/>
  <c r="K147" i="1"/>
  <c r="K145" i="1"/>
  <c r="K144" i="1"/>
  <c r="K143" i="1"/>
  <c r="K142" i="1"/>
  <c r="K141" i="1"/>
  <c r="K146" i="1"/>
  <c r="K136" i="1"/>
  <c r="K132" i="1"/>
  <c r="K131" i="1" s="1"/>
  <c r="C12" i="2" s="1"/>
  <c r="K138" i="1"/>
  <c r="K137" i="1"/>
  <c r="K135" i="1"/>
  <c r="K134" i="1"/>
  <c r="K133" i="1"/>
  <c r="K115" i="1"/>
  <c r="K129" i="1"/>
  <c r="K130" i="1"/>
  <c r="K119" i="1"/>
  <c r="K126" i="1"/>
  <c r="K118" i="1"/>
  <c r="K117" i="1"/>
  <c r="K116" i="1"/>
  <c r="K105" i="1"/>
  <c r="K104" i="1" s="1"/>
  <c r="C10" i="2" s="1"/>
  <c r="K109" i="1"/>
  <c r="K113" i="1"/>
  <c r="K112" i="1"/>
  <c r="K111" i="1"/>
  <c r="K108" i="1"/>
  <c r="K107" i="1"/>
  <c r="K110" i="1"/>
  <c r="K106" i="1"/>
  <c r="K102" i="1"/>
  <c r="K99" i="1"/>
  <c r="K97" i="1"/>
  <c r="K92" i="1"/>
  <c r="K82" i="1" s="1"/>
  <c r="C9" i="2" s="1"/>
  <c r="K90" i="1"/>
  <c r="K88" i="1"/>
  <c r="K83" i="1"/>
  <c r="K95" i="1"/>
  <c r="K91" i="1"/>
  <c r="K87" i="1"/>
  <c r="K86" i="1"/>
  <c r="K85" i="1"/>
  <c r="K103" i="1"/>
  <c r="K101" i="1"/>
  <c r="K100" i="1"/>
  <c r="K98" i="1"/>
  <c r="K96" i="1"/>
  <c r="K94" i="1"/>
  <c r="K93" i="1"/>
  <c r="K89" i="1"/>
  <c r="K84" i="1"/>
  <c r="K71" i="1"/>
  <c r="K81" i="1"/>
  <c r="K80" i="1"/>
  <c r="K79" i="1"/>
  <c r="K78" i="1"/>
  <c r="K77" i="1"/>
  <c r="K76" i="1"/>
  <c r="K75" i="1"/>
  <c r="K74" i="1"/>
  <c r="K73" i="1"/>
  <c r="K72" i="1" s="1"/>
  <c r="K70" i="1"/>
  <c r="K69" i="1"/>
  <c r="K68" i="1"/>
  <c r="K65" i="1" s="1"/>
  <c r="K67" i="1"/>
  <c r="K66" i="1"/>
  <c r="K42" i="1"/>
  <c r="K59" i="1"/>
  <c r="K58" i="1"/>
  <c r="K56" i="1"/>
  <c r="K57" i="1"/>
  <c r="K55" i="1"/>
  <c r="K54" i="1" s="1"/>
  <c r="K53" i="1"/>
  <c r="K52" i="1" s="1"/>
  <c r="K47" i="1"/>
  <c r="K48" i="1"/>
  <c r="K49" i="1"/>
  <c r="K46" i="1"/>
  <c r="K45" i="1" s="1"/>
  <c r="K44" i="1"/>
  <c r="K43" i="1"/>
  <c r="K51" i="1"/>
  <c r="K50" i="1"/>
  <c r="K64" i="1" l="1"/>
  <c r="C8" i="2" s="1"/>
  <c r="K114" i="1"/>
  <c r="C11" i="2" s="1"/>
  <c r="K41" i="1"/>
  <c r="C6" i="2" s="1"/>
  <c r="K40" i="1"/>
  <c r="K39" i="1"/>
  <c r="K36" i="1"/>
  <c r="K33" i="1" s="1"/>
  <c r="K35" i="1"/>
  <c r="K34" i="1"/>
  <c r="K32" i="1"/>
  <c r="K30" i="1"/>
  <c r="K29" i="1"/>
  <c r="K28" i="1" s="1"/>
  <c r="K38" i="1"/>
  <c r="K37" i="1" s="1"/>
  <c r="K31" i="1"/>
  <c r="K13" i="1"/>
  <c r="K63" i="1"/>
  <c r="K62" i="1"/>
  <c r="K61" i="1" s="1"/>
  <c r="K60" i="1" s="1"/>
  <c r="C7" i="2" s="1"/>
  <c r="K20" i="1"/>
  <c r="K21" i="1"/>
  <c r="K24" i="1"/>
  <c r="K22" i="1"/>
  <c r="K26" i="1"/>
  <c r="K25" i="1" s="1"/>
  <c r="K23" i="1"/>
  <c r="K19" i="1"/>
  <c r="K18" i="1" s="1"/>
  <c r="K17" i="1" s="1"/>
  <c r="C4" i="2" s="1"/>
  <c r="K14" i="1"/>
  <c r="K15" i="1"/>
  <c r="K12" i="1"/>
  <c r="K11" i="1"/>
  <c r="K16" i="1"/>
  <c r="K10" i="1"/>
  <c r="K9" i="1"/>
  <c r="K8" i="1" s="1"/>
  <c r="K7" i="1" s="1"/>
  <c r="C3" i="2" s="1"/>
  <c r="K5" i="1"/>
  <c r="K6" i="1"/>
  <c r="K4" i="1" s="1"/>
  <c r="K3" i="1" s="1"/>
  <c r="C2" i="2" s="1"/>
  <c r="K27" i="1" l="1"/>
  <c r="C5" i="2" s="1"/>
  <c r="K166" i="1" l="1"/>
  <c r="B15" i="2"/>
  <c r="B14" i="2"/>
  <c r="B13" i="2"/>
  <c r="B12" i="2"/>
  <c r="B11" i="2"/>
  <c r="B10" i="2"/>
  <c r="B9" i="2"/>
  <c r="B8" i="2"/>
  <c r="B7" i="2"/>
  <c r="B6" i="2"/>
  <c r="B5" i="2"/>
  <c r="B4" i="2"/>
  <c r="B3" i="2"/>
  <c r="B2" i="2"/>
</calcChain>
</file>

<file path=xl/sharedStrings.xml><?xml version="1.0" encoding="utf-8"?>
<sst xmlns="http://schemas.openxmlformats.org/spreadsheetml/2006/main" count="1145" uniqueCount="426">
  <si>
    <t>A.5.1.1</t>
  </si>
  <si>
    <t>A.5.1.2</t>
  </si>
  <si>
    <t>A.6.1.1</t>
  </si>
  <si>
    <t>A.6.1.2</t>
  </si>
  <si>
    <t>A.6.1.3</t>
  </si>
  <si>
    <t>A.6.1.4</t>
  </si>
  <si>
    <t>A.6.1.5</t>
  </si>
  <si>
    <t>A.6.2.1</t>
  </si>
  <si>
    <t>A.6.2.2</t>
  </si>
  <si>
    <t>A.7.1.1</t>
  </si>
  <si>
    <t>A.7.1.2</t>
  </si>
  <si>
    <t>A.7.2.1</t>
  </si>
  <si>
    <t>A.7.2.2</t>
  </si>
  <si>
    <t>A.7.2.3</t>
  </si>
  <si>
    <t>A.7.3.1</t>
  </si>
  <si>
    <t>A.8.1.1</t>
  </si>
  <si>
    <t>A.8.1.2</t>
  </si>
  <si>
    <t>A.8.1.3</t>
  </si>
  <si>
    <t>A.8.1.4</t>
  </si>
  <si>
    <t>A.8.2.1</t>
  </si>
  <si>
    <t>A.8.2.2</t>
  </si>
  <si>
    <t>A.8.2.3</t>
  </si>
  <si>
    <t>A.8.3.1</t>
  </si>
  <si>
    <t>A.8.3.2</t>
  </si>
  <si>
    <t>A.8.3.3</t>
  </si>
  <si>
    <t>A.9.1.1</t>
  </si>
  <si>
    <t>A.9.1.2</t>
  </si>
  <si>
    <t>A.9.2.1</t>
  </si>
  <si>
    <t>A.9.2.2</t>
  </si>
  <si>
    <t>A.9.2.3</t>
  </si>
  <si>
    <t>A.9.2.4</t>
  </si>
  <si>
    <t>A.9.2.5</t>
  </si>
  <si>
    <t>A.9.2.6</t>
  </si>
  <si>
    <t>A.9.3.1</t>
  </si>
  <si>
    <t>A.9.4.1</t>
  </si>
  <si>
    <t>A.9.4.2</t>
  </si>
  <si>
    <t>A.9.4.3</t>
  </si>
  <si>
    <t>A.9.4.4</t>
  </si>
  <si>
    <t>A.9.4.5</t>
  </si>
  <si>
    <t>A.10.1.1</t>
  </si>
  <si>
    <t>A.10.1.2</t>
  </si>
  <si>
    <t>A.11.1.1</t>
  </si>
  <si>
    <t>A.11.1.2</t>
  </si>
  <si>
    <t>A.11.1.3</t>
  </si>
  <si>
    <t>A.11.1.4</t>
  </si>
  <si>
    <t>A.11.1.5</t>
  </si>
  <si>
    <t>A.11.1.6</t>
  </si>
  <si>
    <t>A.11.2.1</t>
  </si>
  <si>
    <t>A.11.2.2</t>
  </si>
  <si>
    <t>A.11.2.3</t>
  </si>
  <si>
    <t>A.11.2.4</t>
  </si>
  <si>
    <t>A.11.2.5</t>
  </si>
  <si>
    <t>A.11.2.6</t>
  </si>
  <si>
    <t>A.11.2.7</t>
  </si>
  <si>
    <t>A.11.2.8</t>
  </si>
  <si>
    <t>A.11.2.9</t>
  </si>
  <si>
    <t>A.12.1.1</t>
  </si>
  <si>
    <t>A.12.1.2</t>
  </si>
  <si>
    <t>A.12.1.3</t>
  </si>
  <si>
    <t>A.12.1.4</t>
  </si>
  <si>
    <t>A.12.2.1</t>
  </si>
  <si>
    <t>A.12.3.1</t>
  </si>
  <si>
    <t>A.12.4.1</t>
  </si>
  <si>
    <t>A.12.4.2</t>
  </si>
  <si>
    <t>A.12.4.3</t>
  </si>
  <si>
    <t>A.12.4.4</t>
  </si>
  <si>
    <t>A.12.5.1</t>
  </si>
  <si>
    <t>A.12.6.1</t>
  </si>
  <si>
    <t>A.12.6.2</t>
  </si>
  <si>
    <t>A.12.7.1</t>
  </si>
  <si>
    <t>A.13.1.1</t>
  </si>
  <si>
    <t>A.13.1.2</t>
  </si>
  <si>
    <t>A.13.1.3</t>
  </si>
  <si>
    <t>A.13.2.1</t>
  </si>
  <si>
    <t>A.13.2.2</t>
  </si>
  <si>
    <t>A.13.2.3</t>
  </si>
  <si>
    <t>A.13.2.4</t>
  </si>
  <si>
    <t>A.14.1.1</t>
  </si>
  <si>
    <t>A.14.1.2</t>
  </si>
  <si>
    <t>A.14.1.3</t>
  </si>
  <si>
    <t>A.14.2.1</t>
  </si>
  <si>
    <t>A.14.2.2</t>
  </si>
  <si>
    <t>A.14.2.3</t>
  </si>
  <si>
    <t>A.14.2.4</t>
  </si>
  <si>
    <t>A.14.2.5</t>
  </si>
  <si>
    <t>A.14.2.6</t>
  </si>
  <si>
    <t>A.14.2.7</t>
  </si>
  <si>
    <t>A.14.2.8</t>
  </si>
  <si>
    <t>A.14.2.9</t>
  </si>
  <si>
    <t>A.14.3.1</t>
  </si>
  <si>
    <t>A.15.1.1</t>
  </si>
  <si>
    <t>A.15.1.2</t>
  </si>
  <si>
    <t>A.15.1.3</t>
  </si>
  <si>
    <t>A.15.2.1</t>
  </si>
  <si>
    <t>A.15.2.2</t>
  </si>
  <si>
    <t>A.16.1.1</t>
  </si>
  <si>
    <t>A.16.1.2</t>
  </si>
  <si>
    <t>A.16.1.3</t>
  </si>
  <si>
    <t>A.16.1.4</t>
  </si>
  <si>
    <t>A.16.1.5</t>
  </si>
  <si>
    <t>A.16.1.6</t>
  </si>
  <si>
    <t>A.16.1.7</t>
  </si>
  <si>
    <t>A.17.1.1</t>
  </si>
  <si>
    <t>A.17.1.2</t>
  </si>
  <si>
    <t>A.17.1.3</t>
  </si>
  <si>
    <t>A.17.2.1</t>
  </si>
  <si>
    <t>A.18.1.1</t>
  </si>
  <si>
    <t>A.18.1.2</t>
  </si>
  <si>
    <t>A.18.1.3</t>
  </si>
  <si>
    <t>A.18.1.4</t>
  </si>
  <si>
    <t>A.18.1.5</t>
  </si>
  <si>
    <t>A.18.2.1</t>
  </si>
  <si>
    <t>A.18.2.2</t>
  </si>
  <si>
    <t>A.18.2.3</t>
  </si>
  <si>
    <t>CONTROL</t>
  </si>
  <si>
    <t>Evaluación</t>
  </si>
  <si>
    <t>Políticas para la seguridad de la información</t>
  </si>
  <si>
    <t>Revisión de las políticas para la seguridad de la información</t>
  </si>
  <si>
    <t>Roles y responsabilidades en seguridad de la información</t>
  </si>
  <si>
    <t>Segregación de tareas</t>
  </si>
  <si>
    <t>Contacto con las autoridades</t>
  </si>
  <si>
    <t>Contacto con grupos de interés especial</t>
  </si>
  <si>
    <t>Seguridad de la información en la gestión de proyectos.</t>
  </si>
  <si>
    <t>Política de dispositivos móviles</t>
  </si>
  <si>
    <t>Teletrabajo</t>
  </si>
  <si>
    <t>Investigación de antecedentes</t>
  </si>
  <si>
    <t>Términos y condiciones del empleo</t>
  </si>
  <si>
    <t xml:space="preserve">Responsabilidad de gestión </t>
  </si>
  <si>
    <t>Concienciación, educación y capacitación en seguridad de la información</t>
  </si>
  <si>
    <t>Poder disciplinario</t>
  </si>
  <si>
    <t>Responsabilidades ante la finalización o cambio</t>
  </si>
  <si>
    <t>Inversión sobre los activos</t>
  </si>
  <si>
    <t>Propiedad de los activos</t>
  </si>
  <si>
    <t>Uso aceptable de los activos</t>
  </si>
  <si>
    <t>Devolución de activos</t>
  </si>
  <si>
    <t>Clasificación de la información</t>
  </si>
  <si>
    <t>Etiquetado de la información</t>
  </si>
  <si>
    <t>Manipulado de la información</t>
  </si>
  <si>
    <t>Gestión de los soportes extraíbles</t>
  </si>
  <si>
    <t>Eliminación de soportes</t>
  </si>
  <si>
    <t xml:space="preserve">Soportes físicos en tránsito </t>
  </si>
  <si>
    <t>Política de control de acceso</t>
  </si>
  <si>
    <t>Accesos a las redes y a los servicios de red</t>
  </si>
  <si>
    <t>Registro y baja de usuario</t>
  </si>
  <si>
    <t>Provisión de acceso a usuarios</t>
  </si>
  <si>
    <t>Gestión de privilegios de acceso</t>
  </si>
  <si>
    <t>Gestión de la información secreta de autenticación de usuario</t>
  </si>
  <si>
    <t>Revisión de los derechos de acceso de usuario</t>
  </si>
  <si>
    <t>Retirada o reasignación de los derechos de acceso</t>
  </si>
  <si>
    <t>Uso de la información secreta de autenticación.</t>
  </si>
  <si>
    <t>Restricción del acceso a la información</t>
  </si>
  <si>
    <t>Procedimientos seguros de inicio de sesión</t>
  </si>
  <si>
    <t>Sistema de gestión de contraseñas</t>
  </si>
  <si>
    <t>Uso de utilidades con privilegios del sistema</t>
  </si>
  <si>
    <t>Control de acceso al código fuente de los programas</t>
  </si>
  <si>
    <t>A.10 Criptografía</t>
  </si>
  <si>
    <t>A.9 Control de acceso</t>
  </si>
  <si>
    <t>A.8 Gestión de activos</t>
  </si>
  <si>
    <t>A.7 Seguridad relativa a los RRHH</t>
  </si>
  <si>
    <t>A.6 Organización de la seguridad de la información</t>
  </si>
  <si>
    <t>A.5 Políticas de seguridad de la información</t>
  </si>
  <si>
    <t>A.10.1 Controles criptográficos</t>
  </si>
  <si>
    <t>Política de uso de los controles criptográficos</t>
  </si>
  <si>
    <t>Gestión de claves</t>
  </si>
  <si>
    <t>A.11 Seguridad física y del entorno</t>
  </si>
  <si>
    <t>A.11.1 Áreas seguras</t>
  </si>
  <si>
    <t>A.5.1 Directrices de gestión de la seguridad de la información</t>
  </si>
  <si>
    <t>A.6.1 Organización interna</t>
  </si>
  <si>
    <t>A.6.2 Los dispositivos móviles y el teletrabajo</t>
  </si>
  <si>
    <t>A.7.1 Antes del empleo</t>
  </si>
  <si>
    <t>A.7.2 Durante el empleo</t>
  </si>
  <si>
    <t>A.7.3  Finalización del empleo o cambio de puesto de trabajo</t>
  </si>
  <si>
    <t>A.8.1 Responsabilidad sobre los activos</t>
  </si>
  <si>
    <t>A.8.2 Clasificación de la información</t>
  </si>
  <si>
    <t>A.8.3 Manipulación de los soportes</t>
  </si>
  <si>
    <t>A.9.1 Requisitos de negocio para el control de acceso</t>
  </si>
  <si>
    <t>A.9.2 Gestión de acceso de usuario</t>
  </si>
  <si>
    <t>A.9.3 Responsabilidad del usuario</t>
  </si>
  <si>
    <t>A.9.4 Control de acceso a sistemas y aplicaciones</t>
  </si>
  <si>
    <t>Perímetro de seguridad física</t>
  </si>
  <si>
    <t>Controles físicos de entrada</t>
  </si>
  <si>
    <t>Seguridad de oficinas, despachos y recursos</t>
  </si>
  <si>
    <t>Protección contra las amenazas externas ambientales</t>
  </si>
  <si>
    <t>El trabajo en áreas seguras</t>
  </si>
  <si>
    <t>Áreas de carga y descarga</t>
  </si>
  <si>
    <t>A.11.2 Seguridad de los equipos</t>
  </si>
  <si>
    <t>Emplazamiento y protección de equipos</t>
  </si>
  <si>
    <t>Instalación de suministros</t>
  </si>
  <si>
    <t>Seguridad del cableado</t>
  </si>
  <si>
    <t>Mantenimiento de los equipos</t>
  </si>
  <si>
    <t>Retiradas de materiales propiedad de la empresa</t>
  </si>
  <si>
    <t>Seguridad de los equipos fuera de las instalaciones</t>
  </si>
  <si>
    <t>Reutilización o eliminación segura de equipos</t>
  </si>
  <si>
    <t>Equipo de usuario desatendido</t>
  </si>
  <si>
    <t>Política de puesto de trabajo despejado y pantalla limpia</t>
  </si>
  <si>
    <t>A.12 Seguridad de las operaciones</t>
  </si>
  <si>
    <t>A.12.1 Procedimientos y responsabilidades operacionales</t>
  </si>
  <si>
    <t>Documentación de procedimientos de las operaciones</t>
  </si>
  <si>
    <t>Gestión de cambios</t>
  </si>
  <si>
    <t>Gestión de capacidades</t>
  </si>
  <si>
    <t>Separación de los recursos de desarrollo, prueba y producción</t>
  </si>
  <si>
    <t>A.12.2 Protección contra software malicioso</t>
  </si>
  <si>
    <t>Controles contra código malicioso</t>
  </si>
  <si>
    <t>A.12.3 Copias de seguridad</t>
  </si>
  <si>
    <t>Copias de seguridad de la información</t>
  </si>
  <si>
    <t>A.12.4 Registros y supervisión</t>
  </si>
  <si>
    <t>Registros de eventos</t>
  </si>
  <si>
    <t>Protección de la información de registro</t>
  </si>
  <si>
    <t>Registros de administración y operación</t>
  </si>
  <si>
    <t>Sincronización de reloj</t>
  </si>
  <si>
    <t>A.12.5 Seguridad de las operaciones</t>
  </si>
  <si>
    <t>Instalación del software en explotación</t>
  </si>
  <si>
    <t>A.12.6 Gestión de la vulnerabilidad técnica</t>
  </si>
  <si>
    <t>Gestión de las vulnerabilidades técnicas</t>
  </si>
  <si>
    <t>Restricción en la instalación de software</t>
  </si>
  <si>
    <t>A.12.7 Consideraciones sobre la auditoria de sistemas de información</t>
  </si>
  <si>
    <t>Controles de auditorías de sistemas de información</t>
  </si>
  <si>
    <t>A.13 Seguridad de las comunicaciones</t>
  </si>
  <si>
    <t>A.13.1 Gestión de la seguridad de redes</t>
  </si>
  <si>
    <t>Controles de red</t>
  </si>
  <si>
    <t>Seguridad de los servicios de reds</t>
  </si>
  <si>
    <t>Segregación de redes</t>
  </si>
  <si>
    <t>A.13.2 Intercambio de información</t>
  </si>
  <si>
    <t>Políticas y procedimientos de intercambio de información</t>
  </si>
  <si>
    <t>Acuerdos de intercambio de información</t>
  </si>
  <si>
    <t>Mensajería electrónica</t>
  </si>
  <si>
    <t>Acuerdos de confidencialidad o no revelación.</t>
  </si>
  <si>
    <t>A.14 Adquisición, desarrollo y mantenimiento de los sistemas de información</t>
  </si>
  <si>
    <t>A.14.1 Requisitos de seguridad en sistemas de información</t>
  </si>
  <si>
    <t>Análisis de requisitos y especificaciones de seguridad de la información</t>
  </si>
  <si>
    <t>Asegurar los servicios de aplicaciones en redes públicas</t>
  </si>
  <si>
    <t>Protección de las transacciones de servicios de aplicaciones</t>
  </si>
  <si>
    <t>A.14.2 Seguridad en el desarrollo y en los procesos de soporte</t>
  </si>
  <si>
    <t>Política de desarrollo seguro</t>
  </si>
  <si>
    <t>Procedimiento de control de cambios en sistemas</t>
  </si>
  <si>
    <t>Revisión técnica de las aplicaciones tras efectuar cambios en el sistema operativo</t>
  </si>
  <si>
    <t>Restricciones a los cambios en los paquetes software</t>
  </si>
  <si>
    <t>Principios de ingeniería de sistemas seguros</t>
  </si>
  <si>
    <t>Entorno de desarrollo seguro</t>
  </si>
  <si>
    <t>Externalización del desarrollo de software</t>
  </si>
  <si>
    <t>Pruebas funcionales de seguridad de sistemas</t>
  </si>
  <si>
    <t>Pruebas de aceptación de sistemas</t>
  </si>
  <si>
    <t>A.14.3 Datos de prueba</t>
  </si>
  <si>
    <t>Protección de los datos de prueba</t>
  </si>
  <si>
    <t>A.15 Relación con proveedores</t>
  </si>
  <si>
    <t>A.15.1 Seguridad en las relaciones con proveedores</t>
  </si>
  <si>
    <t>Política de seguridad de la información en las relaciones con los proveedores</t>
  </si>
  <si>
    <t>Requisitos de seguridad en contratos con terceros</t>
  </si>
  <si>
    <t>Cadena de suministro de tecnología de la información y de las comunicaciones</t>
  </si>
  <si>
    <t>A.15.2 Gestión de la provisión de servicios del proveedor</t>
  </si>
  <si>
    <t>Control y revisión de la provisión de servicios del proveedor</t>
  </si>
  <si>
    <t>Gestión de cambios en la provisión del servicio del proveedors</t>
  </si>
  <si>
    <t>A.16 Gestión de incidentes de seguridad de la información</t>
  </si>
  <si>
    <t>A.16.1 Gestión de incidentes de seguridad de la información y mejoras</t>
  </si>
  <si>
    <t>Responsabilidades y procedimientos</t>
  </si>
  <si>
    <t>Notificación de los eventos de seguridad de la información</t>
  </si>
  <si>
    <t>Notificación de puntos débiles de la seguridad</t>
  </si>
  <si>
    <t>Evaluación y decisión sobre los eventos de seguridad de la información</t>
  </si>
  <si>
    <t>Respuesta a incidentes de seguridad de la información</t>
  </si>
  <si>
    <t>Aprendizaje de los incidentes de seguridad de la información</t>
  </si>
  <si>
    <t>Recopilación de evidencias</t>
  </si>
  <si>
    <t>A.17.1 Planificación de la continuidad de la seguridad de la información</t>
  </si>
  <si>
    <t>Planificación de la continuidad de la seguridad de la información</t>
  </si>
  <si>
    <t>Implementar la continuidad de la seguridad de la información</t>
  </si>
  <si>
    <t>Verificación, revisión y evaluación de la continuidad de la seguridad de la información</t>
  </si>
  <si>
    <t>A.17.2 Redundancias</t>
  </si>
  <si>
    <t>Disponibilidad de los recursos de tratamiento de la información</t>
  </si>
  <si>
    <t>A.18 Cumplimiento</t>
  </si>
  <si>
    <t>A.18.1 Cumplimiento de los requisitos legales y contractuales</t>
  </si>
  <si>
    <t>Identificación de la legislación aplicable y de los requisitos contractuales</t>
  </si>
  <si>
    <t>Derechos de propiedad intelectual</t>
  </si>
  <si>
    <t>Protección de los registros de la organización</t>
  </si>
  <si>
    <t>Protección y privacidad de la información de carácter personal</t>
  </si>
  <si>
    <t xml:space="preserve">Regulación de los controles criptográficos </t>
  </si>
  <si>
    <t>Revisión independiente de la seguridad de la información</t>
  </si>
  <si>
    <t>Cumplimiento de las políticas y normas de seguridad</t>
  </si>
  <si>
    <t>Comprobación del cumplimiento técnico</t>
  </si>
  <si>
    <t>A.18.2 Revisiones de seguridad de la información</t>
  </si>
  <si>
    <t>Cumplimiento</t>
  </si>
  <si>
    <t>Justificación</t>
  </si>
  <si>
    <t>L4 - Gestionado</t>
  </si>
  <si>
    <t xml:space="preserve">Se ha ejecutado un proyecto en el que se desarrolla y define un conjunto de políticas de seguridad aprobado por la dirección y comunicado a las partes afectadas. </t>
  </si>
  <si>
    <t>Dentro de los procedimientos de auditoría interna, de forma anual se revisa la política de seguridad de la información desarrollada en el proyecto anterior</t>
  </si>
  <si>
    <t>L5 - Optimizado</t>
  </si>
  <si>
    <t>L3 - Definido</t>
  </si>
  <si>
    <t>L0 - No existente</t>
  </si>
  <si>
    <t>No se ha encontrado ninguna información al respecto</t>
  </si>
  <si>
    <t>Se comprueba que esta tarea está asignada a roles específicos de la empresa, que conocen el procedimiento y está documentado. No se encuentra indicadores para analizar la evolución ni automatizaciones</t>
  </si>
  <si>
    <t>Existe un documento que refleja los roles y las responsabilidades de los empleados en lo que se refiere a seguridad de la información.  Existen indicadores al respecto pero no se ha podido verificar que este documento se revise cada cierto tiempo.</t>
  </si>
  <si>
    <t>Existe una segregación de tareas en lo relativo a la seguridad de la información. Existen indicadores al respecto y se ha podido verificar que este documento se revisa cada cierto tiempo en el procedimiento de auditoría interna.</t>
  </si>
  <si>
    <t>Tanto en la política de seguridad como en el proyecto ejecutado de implantación de herramienta de gestión del MdM, se ha diseñado una política específica y dedicada para los dispositivos móviles. No se han encontrado indicadores al respecto ni se ha encontrado información de optimización de este proceso.</t>
  </si>
  <si>
    <t>Existe una política definida para el teletrabajo y además se monitoriza con sus indicadores correspondientes</t>
  </si>
  <si>
    <t>L1 - Inicial</t>
  </si>
  <si>
    <t>L2 - Repetible</t>
  </si>
  <si>
    <t>Existe constancia de que el personal relativo a la gestión de RRHH investiga dentro de las normas y procedimientos legales a los futuros empleados. Este proceso es seguido y revisado.</t>
  </si>
  <si>
    <t>Existe constancia de que los términos laborales respecto a la seguridad de la información de empleados y contratistas están plasmados en una política. No hay información de que esta esté monitorizada con indicadores ni que sea revisada</t>
  </si>
  <si>
    <t>Se ha constatado que se comunica a los empleados la Política de Seguridad de la empresa, así como la exigencia de aplicarla. Además, este proceso es seguido y revisado para su actualización. Lo que no se ha podido comprobar es que exista un canal anónimo para el reporte de posibles violaciones de la seguridad de la información.</t>
  </si>
  <si>
    <t>Uno de los proyectos ejecutados trata sobre formación continua en materia de seguridad de la información donde todos los empleados de la empresa tendrán formaciones bianuales. Además hay un indicador en el que se puede medir el nivel de satisfacción de los empleados.</t>
  </si>
  <si>
    <t>Existe un procedimiento de actuación para cuando un empleado abandona la empresa. Se ha comprobado que se está llevando a cabo de manera adecuada. Sin embargo, no se ha podido demostrar que este proceso esté bajo constante mejora.</t>
  </si>
  <si>
    <t>Existe una política para sobre el uso de los controles criptográficos, sin embargo, esta no es revisada</t>
  </si>
  <si>
    <t xml:space="preserve">Existe una política de gestión de las claves de cifrado. Esta es medible y revisada. </t>
  </si>
  <si>
    <t>Se ha realizado un proyecto específico para clasificar la información pero no se monitoriza ni existen indicadores que muestren su evolución</t>
  </si>
  <si>
    <t>Se ha constatado que se ha ejecutado un proyecto para gestionar activos y por tanto existe un inventario de activos y un procedimiento formal para altas, bajas y modificaciones de activos. Además este proceso se monitoriza y existen indicadores para revisar su evolución</t>
  </si>
  <si>
    <t>Se ha comprobado que en el inventario todos los activos tienen un propietario y que existe un procedimiento de seguimiento del mismo.</t>
  </si>
  <si>
    <t xml:space="preserve">Se ha comprobado que existe un procedimiento y registro de devolución de activos. </t>
  </si>
  <si>
    <t>Existe un documento formal donde se refleja el uso aceptable de los activos inventariados, pero ni se revisa, ni se monitoriza</t>
  </si>
  <si>
    <t>Existen procedimientos para la utilización y gestión de los soportes extraíbles. Sin embargo, no existe una métrica que permita conocer si se está aplicando correctamente</t>
  </si>
  <si>
    <t>Aunque existe un documento con información al respecto ni está controlad ni revisado</t>
  </si>
  <si>
    <t>Se ha realizado un proyecto específico para etiquetar la información, se monitoriza y existen indicadores que muestran su evolución</t>
  </si>
  <si>
    <t>Aunque existe un documento con información al respecto ni está controlado ni revisado</t>
  </si>
  <si>
    <t>Se comprueba que existen procedimientos documentados conocidos por todos los roles implicados, de procedimiento de gestión de proyectos basados en las mejores prácticas en seguridad de la información. Existen indicadores indicadores y se actualizan de manera regular.</t>
  </si>
  <si>
    <t>Existe una política de acceso documentada y revisada relativa al control de acceso basado en los requisitos de negocio.</t>
  </si>
  <si>
    <t>Se han implementado políticas de acceso a redes, sistemas y servicios. Además existen indicadores para monitorizar su evolución y es un procedimiento revisado.</t>
  </si>
  <si>
    <t>Existe un procedimiento para el alta, baja y modificación de los usuarios que asigna los derechos de acceso. Este procedimiento es medido y revisado con una frecuencia determinada</t>
  </si>
  <si>
    <t>Existe un procedimiento formal para la asignación o revocación de los derechos de acceso de los usuarios. Este procedimiento es medido y revisado.</t>
  </si>
  <si>
    <t>Existe una gestión de privilegios y además es un proceso monitorizado y controlado</t>
  </si>
  <si>
    <t>Existe una gestión de información secreta de autenticación y es un proceso monitorizado, revisado y controlado</t>
  </si>
  <si>
    <t>Existe un procedimiento para la revisión de los derechos de acceso de los usuarios a intervalos regulares, sin embargo, este procedimiento no es medible ni existe un control ni revisión del mismo</t>
  </si>
  <si>
    <t>Existe un procedimiento para la retirada de derechos de acceso, sin embargo, este procedimiento no es medible ni existe un control ni revisión del mismo</t>
  </si>
  <si>
    <t>Existe una política donde se informa a los usuarios el uso correcto de la información secreta de autenticación. Esta política es comunicada, pero no tenemos constancia de que sea medible ni revisada</t>
  </si>
  <si>
    <t>En la mayoría de los sistemas se constata que no se ejecutan aplicaciones en cuentas de usuario con privilegios del sistema. En las que se ejecutan están controlados y monitorizados con indicadores al respecto</t>
  </si>
  <si>
    <t>Se constata que se restringe el acceso a la información y a las funciones de las aplicaciones, de acuerdo con la política de control de acceso definida. Pero no existen indicadores al respecto</t>
  </si>
  <si>
    <t>De acuerdo con su política correspondiente se controla el  acceso a los sistemas y a las aplicaciones mediante procedimientos seguros de inicio de sesión. No existen indicadores al respecto</t>
  </si>
  <si>
    <t>Se constata que existe un sistema de gestión de contraseñas robusto, interactivo y seguro. Pero no existen indicadores de medida.</t>
  </si>
  <si>
    <t xml:space="preserve">Se ha establecido perímetros de seguridad, esto son controlados y revisados con asiduidad. </t>
  </si>
  <si>
    <t>Existen controles físicos de entrada con control de acceso adecuado. Este sistema es medible y revisado.</t>
  </si>
  <si>
    <t>Existen controles de acceso en aquellas estancias identificadas como sensibles respecto a la seguridad de la información. Estos controles son medibles y revisados</t>
  </si>
  <si>
    <t>Existen protecciones físicas contra ataques provocados, son medidas y revisadas</t>
  </si>
  <si>
    <t>Existen procedimientos para los trabajos en áreas seguras como las plantas industriales, laboratorios y centros de procesamiento de datos. Además son revisados y medibles.</t>
  </si>
  <si>
    <t>No se especifica información al respecto</t>
  </si>
  <si>
    <t>Se verifica que los equipos se encuentran emplazados en lugares con control de acceso. Existen procesos de medición y de revisión</t>
  </si>
  <si>
    <t>Se verifica que los equipos están correctamente protegidos frente a fallos por falta de suministro. Este proceso es medido y revisado.</t>
  </si>
  <si>
    <t>Se verifica que el cableado está debidamente protegido contra intercepciones, interferencias o daños, pero no se mide ni monitoriza</t>
  </si>
  <si>
    <t>Se verifica que existe un procedimiento para el mantenimiento de los equipos , pero no se mide ni monitoriza</t>
  </si>
  <si>
    <t>Se constata que existen medidas para asegurar la seguridad fuera de las instalaciones de la empresa de los equipos, este proceso ni es medido, pero no es revisado.</t>
  </si>
  <si>
    <t>Existe una política que describe este procedimiento, este no puede ser comprobado ni medido</t>
  </si>
  <si>
    <t>Se verifica que existe un procedimiento para la retirada de materiales que se revisa pero no se mide</t>
  </si>
  <si>
    <t>Se constata que los procedimientos de las operaciones son documentados y puestos a disposición de los usuarios.</t>
  </si>
  <si>
    <t>Existen procedimientos para controlar los procesos que afectan a la seguridad, pero estos son básicos</t>
  </si>
  <si>
    <t>Existen procedimientos de supervisión y ajuste de recursos para la gestión de la capacidad, aunque estos no son medibles ni revisados.</t>
  </si>
  <si>
    <t>Existe una separación básica de estos entornos</t>
  </si>
  <si>
    <t>Existen diversos sistemas y controles de detección contra el malware (tanto ya implantados de inicio como tras la implantación de diferentes proyectos). Estos son medible y revisados con periodicidad</t>
  </si>
  <si>
    <t>Se verifica que existe política de copias de seguridad y que esta es aplicada, este proceso es revisado pero no medible</t>
  </si>
  <si>
    <t xml:space="preserve">Se verifica que existe el procedimiento y los sistemas para el registro de eventos. Este es medible y revisado con asiduidad </t>
  </si>
  <si>
    <t>Se verifica que la información de registro es protegida en base a la política correspondiente. Este sistema es medido y revisado.</t>
  </si>
  <si>
    <t>Aunque existe procedimiento técnico para el registro de las actividades de los administradores del sistema, no se han encontrado evidencias de que se esté aplicando correctamente</t>
  </si>
  <si>
    <t>Se verifica la existencia de sistema de sincronización horaria. Este sistema es medido y revisado</t>
  </si>
  <si>
    <t>Existen procedimientos para el control de la instalación de software en explotación. Estos son documentados, medibles y revisados.</t>
  </si>
  <si>
    <t xml:space="preserve">Existe procedimiento documentado para realización de auditorías de pentesting. Este procedimiento es medible y se revisa. </t>
  </si>
  <si>
    <t>Existen reglas basadas en roles para la restricción de instalaciones de software por parte de los usuarios. Este procedimiento es medido y revisado</t>
  </si>
  <si>
    <t>Existen políticas que describen los requisitos, las actividades relativas a los controles de auditoría de los sistemas de información. Estas son revisadas y medidas</t>
  </si>
  <si>
    <t>Existen sistemas que controlan y gestionan las redes de la organización. Estos son medidos y revisados</t>
  </si>
  <si>
    <t>Existen políticas y procedimientos de intercambio de información. Estas son medidas y revisadas con asiduidad</t>
  </si>
  <si>
    <t>Existen acuerdos de confidencialidad con los empleados y terceros que interactúan con la organización. Aunque estos no son revisados.</t>
  </si>
  <si>
    <t>Existen medidas implantadas para asegurar la información de aplicaciones sobre redes públicas. Estas medidas son monitorizas, pero no revisadas.</t>
  </si>
  <si>
    <t>No aplica</t>
  </si>
  <si>
    <t>Existe un procedimiento para su protección pero este es básico e ineficiente.</t>
  </si>
  <si>
    <t>Existen acuerdos relativos a los requisitos de seguridad con terceros, aunque estos no son revisados</t>
  </si>
  <si>
    <t>Existen ANS con los proveedores de suministros de tecnología de la información y comunicaciones que son medidos y revisados con asiduidad</t>
  </si>
  <si>
    <t>Existen políticas de establecimiento de responsabilidades y procedimientos para la gestión rápida y efectiva respecto a los incidentes de seguridad. Estos son comprobados y revisados.</t>
  </si>
  <si>
    <t>Existen procedimientos documentados y se realizan pruebas con cierta frecuencia, aunque no son revisados</t>
  </si>
  <si>
    <t>Existe una base de datos en la que se guarda la información de los incidentes ocurridos con el objetivo de aprender de ellos y mejorar la seguridad. Sin embargo, no existe ninguna métrica para comprobar que se está utilizando esta información con el fin expuesto.</t>
  </si>
  <si>
    <t>Existe una política documentada donde se desarrolla la planificación y las necesidades de la organización en caso de incidente, aunque esta no es revisada</t>
  </si>
  <si>
    <t>Todos los requisitos legales pertinentes están documentados y definidos de manera explícita, esto se mantienen actualizados.</t>
  </si>
  <si>
    <t>Se realiza una revisión externa independiente del estado de la seguridad de la información de la organización de la que existen indicadores para comprobar su evolución. Además, este proceso se revisa y se mejora de manera periódica.</t>
  </si>
  <si>
    <t>Se han identificado los mecanismos de seguridad necesarios para la red y estos han sido implementados. Son medidos y revisados</t>
  </si>
  <si>
    <t>Se constata que existe una segregación suficiente entre las redes de la organización. Está controlada pero no está revisada</t>
  </si>
  <si>
    <t>Existen normas a seguir para realizar las transferencias de información de manera segura y se revisan pero no se miden</t>
  </si>
  <si>
    <t>La información que se procesa a través de mensajería electrónica tiene implementadas ciertas políticas de protección pero muy básicas. No se revisan ni se actualizan ni se miden</t>
  </si>
  <si>
    <t>Se constata que existen procedimientos para la protección de las transacciones entre servicios de aplicaciones. Estos son monitorizados pero no medidos</t>
  </si>
  <si>
    <t>Se constata que se realizan análisis de requisitos de los sistemas de información para los nuevos sistemas o para las mejoras de los existentes. El proceso no se revisa ni se mide</t>
  </si>
  <si>
    <t>El 100% del desarrollo está externalizado de acuerdo a un procedimiento definido, pero no se revisa ni monitoriza</t>
  </si>
  <si>
    <t>Existe una política de relación con proveedores relativa a la seguridad de la información. Esta es revisada y medida</t>
  </si>
  <si>
    <t>Existen requisitos en los acuerdos con algunos proveedores para hacer frente a los riesgos, pero no todos. Estos medidos y revisados</t>
  </si>
  <si>
    <t>Existe una política definida al respecto pero no se mide ni revisa</t>
  </si>
  <si>
    <t>Existen procedimientos de notificación de eventos de seguridad, pero estos son comprobados, revisados y medidos</t>
  </si>
  <si>
    <t>Existe una política para el cumplimiento de la notificación de vulnerabilidades por parte de los agentes de la organización. Este procedimientos es revisado y medido</t>
  </si>
  <si>
    <t>Aunque existe un política que procedimental de la evaluación sobre los eventos de seguridad. Los eventos son categorizados y clasificados</t>
  </si>
  <si>
    <t>Se recopilan evidencias en todos los entornos susceptibles. Este procedimientos es revisado y controlado, pero no existen indicadores de medida</t>
  </si>
  <si>
    <t>Existe procedimiento para la verificación, revisión y evaluación de los controles para asegurar que son válidos y eficaces. Estos están controlados pero no se revisan ni existen indicadores de medida.</t>
  </si>
  <si>
    <t>Existe constancia de que los recursos que así lo requieren cuentan con la redundancia necesaria en caso de indisponibilidad. Se revisan y se miden</t>
  </si>
  <si>
    <t>Se ha comprobado que existen procedimientos que garantizan el cumplimiento de los derechos de propiedad intelectual. Pero no se miden ni se monitorizan</t>
  </si>
  <si>
    <t>Los registros de la organización están protegidos, existiendo indicadores que así lo demuestran</t>
  </si>
  <si>
    <t>Se comprobado que se realizan los controles necesarios para la protección de la información de carácter personal. Estos son revisados pero no medidos</t>
  </si>
  <si>
    <t>Se lleva a cabo la revisión de las políticas y normas de seguridad y se encuentran en constante mejora. Existen indicadores de medida.</t>
  </si>
  <si>
    <t>Se revisa el cumplimiento de las políticas y normas establecidas por la organización. Este proceso no se revisa ni se mide</t>
  </si>
  <si>
    <t>Existe un procedimiento para establecer, documentar, implementar y mantener procesos, procedimientos y controles durante una situación adversa.</t>
  </si>
  <si>
    <t>CUMPLIMIENTO MEDIO</t>
  </si>
  <si>
    <t>Tipo de no conformidad</t>
  </si>
  <si>
    <t>Descripción</t>
  </si>
  <si>
    <t>Menor</t>
  </si>
  <si>
    <t>Recomendación</t>
  </si>
  <si>
    <t>Incluir indicadores para monitorizar el estado y la evolución de las políticas implementadas</t>
  </si>
  <si>
    <t>Observación</t>
  </si>
  <si>
    <t>Revisar anualmente el procedimiento</t>
  </si>
  <si>
    <t>Tras el esfuerzo de ejecutar el proyecto de clasificación de la información, se recomiendan incluir indicadores al respecto</t>
  </si>
  <si>
    <t>Llevar a cabo un proyecto para definir un documento de procedimiento de contacto con los grupos de interés especial y ejecutarlo.  En el mismo se deberá reflejar como será medido y cada cuanto será revisado.</t>
  </si>
  <si>
    <t>Mayor</t>
  </si>
  <si>
    <t xml:space="preserve">Desarrollar un documento con los deberes laborales de cada empleado y las sanciones aplicadas en caso de incumplimiento. Se deberá comunicar a todos los empleados y se deberá garantizar mediante confirmación que son conocedores de dicha información. </t>
  </si>
  <si>
    <t>Revisar que el procedimiento se está realizando correctamente, al menos de forma anual</t>
  </si>
  <si>
    <t>Revisar el procedimiento de eliminación de soportes y desarrollar un método recurrente de medición / revisión.</t>
  </si>
  <si>
    <t>Revisar el procedimiento de eliminación de soportes físicos en tránsito y desarrollar un método recurrente de medición / revisión.</t>
  </si>
  <si>
    <t>Revisar el procedimiento de retirada/reasignación de derechos y desarrollar un método recurrente de medición / revisión.</t>
  </si>
  <si>
    <t>Aunque CYBSA no desarrolla sus aplicaciones al tener el servicio externalizado, se ha observado que el área TI tiene acceso al código fuente de alguna de ellas y no existe ningún procedimiento para aplicar control de acceso a los servidores/repositorios implicados.</t>
  </si>
  <si>
    <t>Desarrollar un procedimiento de control de acceso y ejecutarlo. Se deberían monitorizar los accesos.</t>
  </si>
  <si>
    <t>No hay área de carga y descarga en ninguno de los edificios propiedad de CYBSA. Sería urgente establecerlas en las plantas industriales y centros de logística.</t>
  </si>
  <si>
    <t>Llevar a cabo un proyecto de mejora de la política de gestión de cambios y aplicarlo.</t>
  </si>
  <si>
    <t>Realizar la medición por medio de indicadores y la revisión periódica de la gestión de las capacidades</t>
  </si>
  <si>
    <t>Desarrollaar una política y tomar medidas disciplinarias para asegurar su cumplimiento</t>
  </si>
  <si>
    <t>Mejorar la separación de estos recursos y revisarlo con cierta recurrencia</t>
  </si>
  <si>
    <t>Establecer indicadores para monitorizar que se está aplicando la política correctamente</t>
  </si>
  <si>
    <t>Poner los medios necesarios para garantizar que el procedimiento de registro de administración y operación se está aplicando correctamente</t>
  </si>
  <si>
    <t>Establecer medios necesario para revisar y actulizar con cierta frecuencia las políticas correspondientes a la mensajería electrónica</t>
  </si>
  <si>
    <t>Revisar de forma recurrente los acuerdos de confidencialidad con los empleados y terceros</t>
  </si>
  <si>
    <t>Revisar el procedimiento actual y establecer medidas para revisarlo de forma recurrente</t>
  </si>
  <si>
    <t>Revisar de forma recurrente la política</t>
  </si>
  <si>
    <t>Revisar de forma recurrente el procedimiento</t>
  </si>
  <si>
    <t>Revisar de forma recurrente la base de datos</t>
  </si>
  <si>
    <t>Definir una política de regulación de controles criptográficos y revisarla con cierta frecuencia</t>
  </si>
  <si>
    <t>Revisar de forma recurrente el cumplimiento de las políticas</t>
  </si>
  <si>
    <t>DOMINIOS</t>
  </si>
  <si>
    <t>A.17 Aspectos de seguridad de la información para la gestión de la continuidad del negocio</t>
  </si>
  <si>
    <t>Seguridad de los servicios de red</t>
  </si>
  <si>
    <t>% MADUREZ ACTUAL</t>
  </si>
  <si>
    <t>% MADUREZ INICIAL</t>
  </si>
  <si>
    <t>% MADUREZ OBJETIVO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</si>
</sst>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sz val="10"/>
      <name val="FoundryMonoline-Regular"/>
    </font>
    <font>
      <sz val="10"/>
      <name val="Trebuchet MS"/>
      <family val="2"/>
    </font>
    <font>
      <b/>
      <sz val="10"/>
      <name val="FoundryMonoline-Regular"/>
    </font>
    <font>
      <b/>
      <sz val="10"/>
      <name val="Trebuchet MS"/>
      <family val="2"/>
    </font>
    <font>
      <sz val="11"/>
      <color theme="1"/>
      <name val="Calibri"/>
      <family val="2"/>
      <scheme val="minor"/>
    </font>
    <font>
      <sz val="11"/>
      <color rgb="FF000000"/>
      <name val="Calibri"/>
      <family val="2"/>
      <scheme val="minor"/>
    </font>
    <font>
      <sz val="11"/>
      <color theme="0"/>
      <name val="Calibri"/>
      <family val="2"/>
      <scheme val="minor"/>
    </font>
    <font>
      <sz val="10"/>
      <color theme="0"/>
      <name val="FoundryMonoline-Regular"/>
    </font>
    <font>
      <sz val="11"/>
      <color theme="1"/>
      <name val="Segoe UI"/>
      <family val="2"/>
    </font>
    <font>
      <sz val="10"/>
      <color theme="1"/>
      <name val="Arial"/>
      <family val="2"/>
    </font>
    <font>
      <b/>
      <sz val="10"/>
      <color theme="0"/>
      <name val="Trebuchet MS"/>
      <family val="2"/>
    </font>
  </fonts>
  <fills count="14">
    <fill>
      <patternFill patternType="none"/>
    </fill>
    <fill>
      <patternFill patternType="gray125"/>
    </fill>
    <fill>
      <patternFill patternType="solid">
        <fgColor indexed="43"/>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indexed="42"/>
        <bgColor indexed="64"/>
      </patternFill>
    </fill>
    <fill>
      <patternFill patternType="solid">
        <fgColor theme="8" tint="-0.499984740745262"/>
        <bgColor indexed="64"/>
      </patternFill>
    </fill>
    <fill>
      <patternFill patternType="solid">
        <fgColor rgb="FF00FF00"/>
        <bgColor indexed="64"/>
      </patternFill>
    </fill>
    <fill>
      <patternFill patternType="solid">
        <fgColor rgb="FFFF000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6" tint="-0.24997711111789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1" fillId="0" borderId="0"/>
    <xf numFmtId="9" fontId="6" fillId="0" borderId="0" applyFont="0" applyFill="0" applyBorder="0" applyAlignment="0" applyProtection="0"/>
  </cellStyleXfs>
  <cellXfs count="63">
    <xf numFmtId="0" fontId="0" fillId="0" borderId="0" xfId="0"/>
    <xf numFmtId="0" fontId="0" fillId="0" borderId="0" xfId="0" applyAlignment="1">
      <alignment horizontal="center" vertical="center"/>
    </xf>
    <xf numFmtId="0" fontId="2" fillId="3" borderId="1" xfId="1" applyFont="1" applyFill="1" applyBorder="1" applyAlignment="1">
      <alignment wrapText="1"/>
    </xf>
    <xf numFmtId="0" fontId="0" fillId="4" borderId="1" xfId="0" applyFill="1" applyBorder="1"/>
    <xf numFmtId="0" fontId="0" fillId="0" borderId="1" xfId="0" applyBorder="1"/>
    <xf numFmtId="0" fontId="0" fillId="0" borderId="1" xfId="0" applyBorder="1" applyAlignment="1">
      <alignment vertical="top"/>
    </xf>
    <xf numFmtId="0" fontId="2" fillId="0" borderId="1" xfId="1" applyFont="1" applyFill="1" applyBorder="1" applyAlignment="1">
      <alignment wrapText="1"/>
    </xf>
    <xf numFmtId="0" fontId="3" fillId="0" borderId="0" xfId="0" applyFont="1" applyAlignment="1">
      <alignment wrapText="1"/>
    </xf>
    <xf numFmtId="0" fontId="3" fillId="0" borderId="0" xfId="0" applyFont="1" applyAlignment="1">
      <alignment horizontal="left" wrapText="1"/>
    </xf>
    <xf numFmtId="0" fontId="4" fillId="6" borderId="1" xfId="1" applyFont="1" applyFill="1" applyBorder="1" applyAlignment="1">
      <alignment horizontal="left" wrapText="1"/>
    </xf>
    <xf numFmtId="0" fontId="5" fillId="6" borderId="1" xfId="1" applyFont="1" applyFill="1" applyBorder="1" applyAlignment="1">
      <alignment horizontal="left" wrapText="1"/>
    </xf>
    <xf numFmtId="9" fontId="4" fillId="6" borderId="1" xfId="1" applyNumberFormat="1" applyFont="1" applyFill="1" applyBorder="1" applyAlignment="1">
      <alignment horizontal="center" wrapText="1"/>
    </xf>
    <xf numFmtId="9" fontId="3" fillId="0" borderId="0" xfId="2" applyFont="1" applyAlignment="1">
      <alignment horizontal="left" wrapText="1"/>
    </xf>
    <xf numFmtId="9" fontId="0" fillId="0" borderId="0" xfId="2" applyFont="1" applyAlignment="1">
      <alignment horizontal="center"/>
    </xf>
    <xf numFmtId="0" fontId="0" fillId="0" borderId="1" xfId="0" applyBorder="1" applyAlignment="1">
      <alignment horizontal="center" vertical="top"/>
    </xf>
    <xf numFmtId="0" fontId="2" fillId="2" borderId="1" xfId="1" applyFont="1" applyFill="1" applyBorder="1" applyAlignment="1">
      <alignment horizontal="center" wrapText="1"/>
    </xf>
    <xf numFmtId="0" fontId="9" fillId="7" borderId="1" xfId="1" applyFont="1" applyFill="1" applyBorder="1" applyAlignment="1">
      <alignment wrapText="1"/>
    </xf>
    <xf numFmtId="0" fontId="2" fillId="5" borderId="1" xfId="1" applyFont="1" applyFill="1" applyBorder="1" applyAlignment="1">
      <alignment wrapText="1"/>
    </xf>
    <xf numFmtId="9" fontId="0" fillId="0" borderId="1" xfId="2" applyFont="1" applyBorder="1" applyAlignment="1">
      <alignment horizontal="center"/>
    </xf>
    <xf numFmtId="9" fontId="0" fillId="4" borderId="1" xfId="2" applyFont="1" applyFill="1" applyBorder="1" applyAlignment="1">
      <alignment horizontal="center"/>
    </xf>
    <xf numFmtId="9" fontId="9" fillId="7" borderId="1" xfId="1" applyNumberFormat="1" applyFont="1" applyFill="1" applyBorder="1" applyAlignment="1">
      <alignment horizontal="center" wrapText="1"/>
    </xf>
    <xf numFmtId="0" fontId="2" fillId="8" borderId="1" xfId="1" applyFont="1" applyFill="1" applyBorder="1" applyAlignment="1">
      <alignment wrapText="1"/>
    </xf>
    <xf numFmtId="0" fontId="2" fillId="9" borderId="1" xfId="1" applyFont="1" applyFill="1" applyBorder="1" applyAlignment="1">
      <alignment wrapText="1"/>
    </xf>
    <xf numFmtId="0" fontId="10" fillId="0" borderId="0" xfId="0" applyFont="1" applyAlignment="1">
      <alignment vertical="center" wrapText="1"/>
    </xf>
    <xf numFmtId="9" fontId="9" fillId="7" borderId="1" xfId="2" applyFont="1" applyFill="1" applyBorder="1" applyAlignment="1">
      <alignment horizontal="center" wrapText="1"/>
    </xf>
    <xf numFmtId="0" fontId="2" fillId="10" borderId="1" xfId="1" applyFont="1" applyFill="1" applyBorder="1" applyAlignment="1">
      <alignment wrapText="1"/>
    </xf>
    <xf numFmtId="0" fontId="7" fillId="0" borderId="0" xfId="0" applyFont="1"/>
    <xf numFmtId="9" fontId="0" fillId="4" borderId="1" xfId="0" applyNumberFormat="1" applyFill="1" applyBorder="1" applyAlignment="1">
      <alignment horizontal="center"/>
    </xf>
    <xf numFmtId="0" fontId="0" fillId="0" borderId="0" xfId="0" applyFont="1"/>
    <xf numFmtId="0" fontId="11" fillId="0" borderId="4" xfId="0" applyFont="1" applyBorder="1" applyAlignment="1">
      <alignment horizontal="left" vertical="center" wrapText="1"/>
    </xf>
    <xf numFmtId="0" fontId="0" fillId="4" borderId="1" xfId="0" applyFont="1" applyFill="1" applyBorder="1"/>
    <xf numFmtId="0" fontId="0" fillId="0" borderId="4"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1" xfId="0" applyFill="1" applyBorder="1"/>
    <xf numFmtId="0" fontId="7" fillId="0" borderId="4" xfId="0" applyFont="1" applyBorder="1" applyAlignment="1">
      <alignment horizontal="justify" vertical="center" wrapText="1"/>
    </xf>
    <xf numFmtId="0" fontId="0" fillId="0" borderId="0" xfId="0" applyFont="1" applyFill="1" applyBorder="1" applyAlignment="1">
      <alignment horizontal="justify" vertical="center" wrapText="1"/>
    </xf>
    <xf numFmtId="9" fontId="0" fillId="3" borderId="1" xfId="2" applyFont="1" applyFill="1" applyBorder="1" applyAlignment="1">
      <alignment horizontal="center"/>
    </xf>
    <xf numFmtId="0" fontId="0" fillId="0" borderId="1" xfId="0" applyFill="1" applyBorder="1" applyAlignment="1">
      <alignment horizontal="center" vertical="top"/>
    </xf>
    <xf numFmtId="9" fontId="0" fillId="11" borderId="1" xfId="2" applyFont="1" applyFill="1" applyBorder="1" applyAlignment="1">
      <alignment horizontal="center"/>
    </xf>
    <xf numFmtId="9" fontId="0" fillId="0" borderId="1" xfId="2" applyFont="1" applyBorder="1" applyAlignment="1">
      <alignment horizontal="left"/>
    </xf>
    <xf numFmtId="9" fontId="0" fillId="12" borderId="1" xfId="2" applyFont="1" applyFill="1" applyBorder="1" applyAlignment="1">
      <alignment horizontal="center"/>
    </xf>
    <xf numFmtId="9" fontId="0" fillId="9" borderId="1" xfId="2" applyFont="1" applyFill="1" applyBorder="1" applyAlignment="1">
      <alignment horizontal="center"/>
    </xf>
    <xf numFmtId="9" fontId="0" fillId="0" borderId="2" xfId="2" applyFont="1" applyFill="1" applyBorder="1" applyAlignment="1">
      <alignment horizontal="left"/>
    </xf>
    <xf numFmtId="0" fontId="12" fillId="13" borderId="0" xfId="0" applyFont="1" applyFill="1" applyAlignment="1">
      <alignment horizontal="center" wrapText="1"/>
    </xf>
    <xf numFmtId="0" fontId="0" fillId="0" borderId="1" xfId="0" applyFill="1" applyBorder="1" applyAlignment="1">
      <alignment vertical="top"/>
    </xf>
    <xf numFmtId="10" fontId="0" fillId="0" borderId="0" xfId="2" applyNumberFormat="1" applyFont="1" applyAlignment="1">
      <alignment horizontal="center"/>
    </xf>
    <xf numFmtId="9" fontId="4" fillId="6" borderId="1" xfId="1" applyNumberFormat="1" applyFont="1" applyFill="1" applyBorder="1" applyAlignment="1">
      <alignment horizontal="center" wrapText="1"/>
    </xf>
    <xf numFmtId="0" fontId="0" fillId="0" borderId="1" xfId="0" applyBorder="1" applyAlignment="1">
      <alignment horizontal="left" vertical="top"/>
    </xf>
    <xf numFmtId="0" fontId="0" fillId="0" borderId="1" xfId="0" applyFill="1" applyBorder="1" applyAlignment="1">
      <alignment horizontal="left"/>
    </xf>
    <xf numFmtId="0" fontId="8" fillId="7" borderId="1" xfId="0" applyFont="1" applyFill="1" applyBorder="1" applyAlignment="1">
      <alignment horizontal="left" vertical="center"/>
    </xf>
    <xf numFmtId="0" fontId="0" fillId="0" borderId="1" xfId="0" applyBorder="1" applyAlignment="1">
      <alignment horizontal="left"/>
    </xf>
    <xf numFmtId="0" fontId="0" fillId="0" borderId="1" xfId="0" applyFill="1" applyBorder="1" applyAlignment="1">
      <alignment horizontal="center" vertical="top"/>
    </xf>
    <xf numFmtId="0" fontId="0" fillId="0" borderId="1" xfId="0" applyFill="1" applyBorder="1" applyAlignment="1">
      <alignment horizontal="left" vertical="top"/>
    </xf>
    <xf numFmtId="0" fontId="0" fillId="0" borderId="1" xfId="0" applyBorder="1" applyAlignment="1">
      <alignment horizontal="center" vertical="center"/>
    </xf>
    <xf numFmtId="0" fontId="0" fillId="0" borderId="1" xfId="0" applyBorder="1" applyAlignment="1">
      <alignment horizontal="center" vertical="top"/>
    </xf>
    <xf numFmtId="0" fontId="2" fillId="2" borderId="5" xfId="1" applyFont="1" applyFill="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vertical="top"/>
    </xf>
    <xf numFmtId="0" fontId="0" fillId="0" borderId="9" xfId="0" applyBorder="1" applyAlignment="1">
      <alignment horizontal="center" vertical="top"/>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cellXfs>
  <cellStyles count="3">
    <cellStyle name="Normal" xfId="0" builtinId="0"/>
    <cellStyle name="Normal_Hoja1" xfId="1" xr:uid="{00000000-0005-0000-0000-000001000000}"/>
    <cellStyle name="Porcentaje" xfId="2" builtinId="5"/>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Grado de madurez CMMI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8"/>
          <c:dPt>
            <c:idx val="0"/>
            <c:bubble3D val="0"/>
            <c:explosion val="4"/>
            <c:spPr>
              <a:solidFill>
                <a:schemeClr val="bg1">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2E81-4194-830A-51094B041DFF}"/>
              </c:ext>
            </c:extLst>
          </c:dPt>
          <c:dPt>
            <c:idx val="1"/>
            <c:bubble3D val="0"/>
            <c:spPr>
              <a:solidFill>
                <a:srgbClr val="00B0F0"/>
              </a:solidFill>
              <a:ln w="25400">
                <a:solidFill>
                  <a:schemeClr val="lt1"/>
                </a:solidFill>
              </a:ln>
              <a:effectLst/>
              <a:sp3d contourW="25400">
                <a:contourClr>
                  <a:schemeClr val="lt1"/>
                </a:contourClr>
              </a:sp3d>
            </c:spPr>
            <c:extLst>
              <c:ext xmlns:c16="http://schemas.microsoft.com/office/drawing/2014/chart" uri="{C3380CC4-5D6E-409C-BE32-E72D297353CC}">
                <c16:uniqueId val="{00000002-2E81-4194-830A-51094B041DFF}"/>
              </c:ext>
            </c:extLst>
          </c:dPt>
          <c:dPt>
            <c:idx val="2"/>
            <c:bubble3D val="0"/>
            <c:spPr>
              <a:solidFill>
                <a:srgbClr val="00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2E81-4194-830A-51094B041DFF}"/>
              </c:ext>
            </c:extLst>
          </c:dPt>
          <c:dPt>
            <c:idx val="3"/>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4-2E81-4194-830A-51094B041DFF}"/>
              </c:ext>
            </c:extLst>
          </c:dPt>
          <c:dPt>
            <c:idx val="4"/>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E81-4194-830A-51094B041DFF}"/>
              </c:ext>
            </c:extLst>
          </c:dPt>
          <c:dPt>
            <c:idx val="5"/>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2E81-4194-830A-51094B041DFF}"/>
              </c:ext>
            </c:extLst>
          </c:dPt>
          <c:dLbls>
            <c:dLbl>
              <c:idx val="0"/>
              <c:layout>
                <c:manualLayout>
                  <c:x val="-0.13803346456692914"/>
                  <c:y val="2.1964858559346791E-2"/>
                </c:manualLayout>
              </c:layout>
              <c:tx>
                <c:rich>
                  <a:bodyPr/>
                  <a:lstStyle/>
                  <a:p>
                    <a:fld id="{03FDB38A-A7E2-42FE-85D6-57034144FB6C}" type="VALUE">
                      <a:rPr lang="en-US" b="1">
                        <a:solidFill>
                          <a:srgbClr val="002060"/>
                        </a:solidFill>
                      </a:rPr>
                      <a:pPr/>
                      <a:t>[VALOR]</a:t>
                    </a:fld>
                    <a:endParaRPr lang="es-E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2E81-4194-830A-51094B041DFF}"/>
                </c:ext>
              </c:extLst>
            </c:dLbl>
            <c:dLbl>
              <c:idx val="1"/>
              <c:layout>
                <c:manualLayout>
                  <c:x val="0.10367224409448819"/>
                  <c:y val="-0.17007327209098863"/>
                </c:manualLayout>
              </c:layout>
              <c:tx>
                <c:rich>
                  <a:bodyPr/>
                  <a:lstStyle/>
                  <a:p>
                    <a:fld id="{88AC1281-DB74-4CFC-AF9E-ACA14FA7CB32}" type="VALUE">
                      <a:rPr lang="en-US" b="1">
                        <a:solidFill>
                          <a:srgbClr val="002060"/>
                        </a:solidFill>
                      </a:rPr>
                      <a:pPr/>
                      <a:t>[VALOR]</a:t>
                    </a:fld>
                    <a:endParaRPr lang="es-E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2E81-4194-830A-51094B041DFF}"/>
                </c:ext>
              </c:extLst>
            </c:dLbl>
            <c:dLbl>
              <c:idx val="2"/>
              <c:tx>
                <c:rich>
                  <a:bodyPr/>
                  <a:lstStyle/>
                  <a:p>
                    <a:fld id="{3659BD2F-DEDF-4F29-95C7-2B7759B274DF}" type="VALUE">
                      <a:rPr lang="en-US" b="1">
                        <a:solidFill>
                          <a:srgbClr val="002060"/>
                        </a:solidFill>
                      </a:rPr>
                      <a:pPr/>
                      <a:t>[VALOR]</a:t>
                    </a:fld>
                    <a:endParaRPr lang="es-E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E81-4194-830A-51094B041DFF}"/>
                </c:ext>
              </c:extLst>
            </c:dLbl>
            <c:dLbl>
              <c:idx val="3"/>
              <c:layout>
                <c:manualLayout>
                  <c:x val="3.490726159230096E-2"/>
                  <c:y val="2.1723899095946339E-2"/>
                </c:manualLayout>
              </c:layout>
              <c:tx>
                <c:rich>
                  <a:bodyPr/>
                  <a:lstStyle/>
                  <a:p>
                    <a:fld id="{3F565E4E-D177-467F-9FF6-191941EA7FC2}" type="VALUE">
                      <a:rPr lang="en-US" b="1">
                        <a:solidFill>
                          <a:srgbClr val="002060"/>
                        </a:solidFill>
                      </a:rPr>
                      <a:pPr/>
                      <a:t>[VALOR]</a:t>
                    </a:fld>
                    <a:endParaRPr lang="es-ES"/>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2E81-4194-830A-51094B041DFF}"/>
                </c:ext>
              </c:extLst>
            </c:dLbl>
            <c:dLbl>
              <c:idx val="4"/>
              <c:layout>
                <c:manualLayout>
                  <c:x val="4.1019794400699909E-2"/>
                  <c:y val="2.2624854184893555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8AC634F7-F6F4-45C7-9DE3-398AF9825139}" type="VALUE">
                      <a:rPr lang="en-US" b="1">
                        <a:solidFill>
                          <a:srgbClr val="002060"/>
                        </a:solidFill>
                      </a:rPr>
                      <a:pPr>
                        <a:defRPr/>
                      </a:pPr>
                      <a:t>[VALOR]</a:t>
                    </a:fld>
                    <a:endParaRPr lang="es-ES"/>
                  </a:p>
                </c:rich>
              </c:tx>
              <c:spPr>
                <a:noFill/>
                <a:ln>
                  <a:solidFill>
                    <a:schemeClr val="accent5">
                      <a:lumMod val="50000"/>
                    </a:schemeClr>
                  </a:solid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manualLayout>
                      <c:w val="5.0002624671916004E-2"/>
                      <c:h val="4.6296660834062406E-2"/>
                    </c:manualLayout>
                  </c15:layout>
                  <c15:dlblFieldTable/>
                  <c15:showDataLabelsRange val="0"/>
                </c:ext>
                <c:ext xmlns:c16="http://schemas.microsoft.com/office/drawing/2014/chart" uri="{C3380CC4-5D6E-409C-BE32-E72D297353CC}">
                  <c16:uniqueId val="{00000005-2E81-4194-830A-51094B041DFF}"/>
                </c:ext>
              </c:extLst>
            </c:dLbl>
            <c:dLbl>
              <c:idx val="5"/>
              <c:layout>
                <c:manualLayout>
                  <c:x val="3.6949912510936135E-2"/>
                  <c:y val="2.5352508019830834E-2"/>
                </c:manualLayout>
              </c:layout>
              <c:tx>
                <c:rich>
                  <a:bodyPr/>
                  <a:lstStyle/>
                  <a:p>
                    <a:fld id="{037C99B2-E6E5-4D30-BC00-6B68393F6815}" type="VALUE">
                      <a:rPr lang="en-US" b="1">
                        <a:solidFill>
                          <a:srgbClr val="002060"/>
                        </a:solidFill>
                      </a:rPr>
                      <a:pPr/>
                      <a:t>[VALOR]</a:t>
                    </a:fld>
                    <a:endParaRPr lang="es-E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2E81-4194-830A-51094B041DFF}"/>
                </c:ext>
              </c:extLst>
            </c:dLbl>
            <c:spPr>
              <a:noFill/>
              <a:ln>
                <a:solidFill>
                  <a:schemeClr val="accent5">
                    <a:lumMod val="50000"/>
                  </a:schemeClr>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s>
          <c:cat>
            <c:strRef>
              <c:f>'Grado de madurez CMMI ISO27002'!$L$2:$L$7</c:f>
              <c:strCache>
                <c:ptCount val="6"/>
                <c:pt idx="0">
                  <c:v>L5 - Optimizado</c:v>
                </c:pt>
                <c:pt idx="1">
                  <c:v>L4 - Gestionado</c:v>
                </c:pt>
                <c:pt idx="2">
                  <c:v>L3 - Definido</c:v>
                </c:pt>
                <c:pt idx="3">
                  <c:v>L2 - Repetible</c:v>
                </c:pt>
                <c:pt idx="4">
                  <c:v>L1 - Inicial</c:v>
                </c:pt>
                <c:pt idx="5">
                  <c:v>L0 - No existente</c:v>
                </c:pt>
              </c:strCache>
            </c:strRef>
          </c:cat>
          <c:val>
            <c:numRef>
              <c:f>'Grado de madurez CMMI ISO27002'!$M$2:$M$7</c:f>
              <c:numCache>
                <c:formatCode>0%</c:formatCode>
                <c:ptCount val="6"/>
                <c:pt idx="0">
                  <c:v>0.48113207547169812</c:v>
                </c:pt>
                <c:pt idx="1">
                  <c:v>0.21698113207547171</c:v>
                </c:pt>
                <c:pt idx="2">
                  <c:v>0.14150943396226415</c:v>
                </c:pt>
                <c:pt idx="3" formatCode="0.00%">
                  <c:v>6.6037735849056603E-2</c:v>
                </c:pt>
                <c:pt idx="4">
                  <c:v>2.8301886792452831E-2</c:v>
                </c:pt>
                <c:pt idx="5">
                  <c:v>6.6037735849056603E-2</c:v>
                </c:pt>
              </c:numCache>
            </c:numRef>
          </c:val>
          <c:extLst>
            <c:ext xmlns:c16="http://schemas.microsoft.com/office/drawing/2014/chart" uri="{C3380CC4-5D6E-409C-BE32-E72D297353CC}">
              <c16:uniqueId val="{00000000-2E81-4194-830A-51094B041DFF}"/>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 Madurez</a:t>
            </a:r>
          </a:p>
        </c:rich>
      </c:tx>
      <c:layout>
        <c:manualLayout>
          <c:xMode val="edge"/>
          <c:yMode val="edge"/>
          <c:x val="0.78257627647935779"/>
          <c:y val="2.577378617498748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ES"/>
        </a:p>
      </c:txPr>
    </c:title>
    <c:autoTitleDeleted val="0"/>
    <c:plotArea>
      <c:layout/>
      <c:radarChart>
        <c:radarStyle val="marker"/>
        <c:varyColors val="0"/>
        <c:ser>
          <c:idx val="0"/>
          <c:order val="0"/>
          <c:spPr>
            <a:ln w="34925" cap="rnd">
              <a:solidFill>
                <a:schemeClr val="accent2"/>
              </a:solidFill>
              <a:round/>
            </a:ln>
            <a:effectLst>
              <a:outerShdw blurRad="40000" dist="23000" dir="5400000" rotWithShape="0">
                <a:srgbClr val="000000">
                  <a:alpha val="35000"/>
                </a:srgbClr>
              </a:outerShdw>
            </a:effectLst>
          </c:spPr>
          <c:marker>
            <c:symbol val="none"/>
          </c:marker>
          <c:cat>
            <c:strRef>
              <c:f>'Comparativa % madurez ISO27002'!$B$2:$B$15</c:f>
              <c:strCache>
                <c:ptCount val="14"/>
                <c:pt idx="0">
                  <c:v>A.5 Políticas de seguridad de la información</c:v>
                </c:pt>
                <c:pt idx="1">
                  <c:v>A.6 Organización de la seguridad de la información</c:v>
                </c:pt>
                <c:pt idx="2">
                  <c:v>A.7 Seguridad relativa a los RRHH</c:v>
                </c:pt>
                <c:pt idx="3">
                  <c:v>A.8 Gestión de activos</c:v>
                </c:pt>
                <c:pt idx="4">
                  <c:v>A.9 Control de acceso</c:v>
                </c:pt>
                <c:pt idx="5">
                  <c:v>A.10 Criptografía</c:v>
                </c:pt>
                <c:pt idx="6">
                  <c:v>A.11 Seguridad física y del entorno</c:v>
                </c:pt>
                <c:pt idx="7">
                  <c:v>A.12 Seguridad de las operaciones</c:v>
                </c:pt>
                <c:pt idx="8">
                  <c:v>A.13 Seguridad de las comunicaciones</c:v>
                </c:pt>
                <c:pt idx="9">
                  <c:v>A.14 Adquisición, desarrollo y mantenimiento de los sistemas de información</c:v>
                </c:pt>
                <c:pt idx="10">
                  <c:v>A.15 Relación con proveedores</c:v>
                </c:pt>
                <c:pt idx="11">
                  <c:v>A.16 Gestión de incidentes de seguridad de la información</c:v>
                </c:pt>
                <c:pt idx="12">
                  <c:v>A.17 Aspectos de seguridad de la información para la gestión de la continuidad del negocio</c:v>
                </c:pt>
                <c:pt idx="13">
                  <c:v>A.18 Cumplimiento</c:v>
                </c:pt>
              </c:strCache>
            </c:strRef>
          </c:cat>
          <c:val>
            <c:numRef>
              <c:f>'Comparativa % madurez ISO27002'!$C$2:$C$15</c:f>
              <c:numCache>
                <c:formatCode>0%</c:formatCode>
                <c:ptCount val="14"/>
                <c:pt idx="0">
                  <c:v>1</c:v>
                </c:pt>
                <c:pt idx="1">
                  <c:v>0.81</c:v>
                </c:pt>
                <c:pt idx="2">
                  <c:v>0.70000000000000007</c:v>
                </c:pt>
                <c:pt idx="3">
                  <c:v>0.74444444444444446</c:v>
                </c:pt>
                <c:pt idx="4">
                  <c:v>0.77000000000000013</c:v>
                </c:pt>
                <c:pt idx="5">
                  <c:v>0.8</c:v>
                </c:pt>
                <c:pt idx="6">
                  <c:v>0.91666666666666674</c:v>
                </c:pt>
                <c:pt idx="7">
                  <c:v>0.87857142857142867</c:v>
                </c:pt>
                <c:pt idx="8">
                  <c:v>0.79166666666666663</c:v>
                </c:pt>
                <c:pt idx="9">
                  <c:v>0.46666666666666662</c:v>
                </c:pt>
                <c:pt idx="10">
                  <c:v>0.8666666666666667</c:v>
                </c:pt>
                <c:pt idx="11">
                  <c:v>0.85714285714285698</c:v>
                </c:pt>
                <c:pt idx="12">
                  <c:v>0.8666666666666667</c:v>
                </c:pt>
                <c:pt idx="13">
                  <c:v>0.79333333333333333</c:v>
                </c:pt>
              </c:numCache>
            </c:numRef>
          </c:val>
          <c:extLst>
            <c:ext xmlns:c16="http://schemas.microsoft.com/office/drawing/2014/chart" uri="{C3380CC4-5D6E-409C-BE32-E72D297353CC}">
              <c16:uniqueId val="{00000000-85C7-4600-A7DD-F756877DE5F1}"/>
            </c:ext>
          </c:extLst>
        </c:ser>
        <c:dLbls>
          <c:showLegendKey val="0"/>
          <c:showVal val="0"/>
          <c:showCatName val="0"/>
          <c:showSerName val="0"/>
          <c:showPercent val="0"/>
          <c:showBubbleSize val="0"/>
        </c:dLbls>
        <c:axId val="480057744"/>
        <c:axId val="480054136"/>
      </c:radarChart>
      <c:catAx>
        <c:axId val="4800577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80054136"/>
        <c:crosses val="autoZero"/>
        <c:auto val="1"/>
        <c:lblAlgn val="ctr"/>
        <c:lblOffset val="100"/>
        <c:noMultiLvlLbl val="0"/>
      </c:catAx>
      <c:valAx>
        <c:axId val="480054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800577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solidFill>
                  <a:srgbClr val="002060"/>
                </a:solidFill>
              </a:rPr>
              <a:t>Comparativa % madurez controles</a:t>
            </a:r>
          </a:p>
        </c:rich>
      </c:tx>
      <c:layout>
        <c:manualLayout>
          <c:xMode val="edge"/>
          <c:yMode val="edge"/>
          <c:x val="0.35398556662026504"/>
          <c:y val="7.9489891740703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radarChart>
        <c:radarStyle val="marker"/>
        <c:varyColors val="0"/>
        <c:ser>
          <c:idx val="0"/>
          <c:order val="0"/>
          <c:tx>
            <c:v>Actual</c:v>
          </c:tx>
          <c:spPr>
            <a:ln w="28575" cap="rnd">
              <a:solidFill>
                <a:schemeClr val="accent1"/>
              </a:solidFill>
              <a:round/>
            </a:ln>
            <a:effectLst/>
          </c:spPr>
          <c:marker>
            <c:symbol val="none"/>
          </c:marker>
          <c:cat>
            <c:strRef>
              <c:f>'Comparativa % madurez ISO27002'!$B$2:$B$15</c:f>
              <c:strCache>
                <c:ptCount val="14"/>
                <c:pt idx="0">
                  <c:v>A.5 Políticas de seguridad de la información</c:v>
                </c:pt>
                <c:pt idx="1">
                  <c:v>A.6 Organización de la seguridad de la información</c:v>
                </c:pt>
                <c:pt idx="2">
                  <c:v>A.7 Seguridad relativa a los RRHH</c:v>
                </c:pt>
                <c:pt idx="3">
                  <c:v>A.8 Gestión de activos</c:v>
                </c:pt>
                <c:pt idx="4">
                  <c:v>A.9 Control de acceso</c:v>
                </c:pt>
                <c:pt idx="5">
                  <c:v>A.10 Criptografía</c:v>
                </c:pt>
                <c:pt idx="6">
                  <c:v>A.11 Seguridad física y del entorno</c:v>
                </c:pt>
                <c:pt idx="7">
                  <c:v>A.12 Seguridad de las operaciones</c:v>
                </c:pt>
                <c:pt idx="8">
                  <c:v>A.13 Seguridad de las comunicaciones</c:v>
                </c:pt>
                <c:pt idx="9">
                  <c:v>A.14 Adquisición, desarrollo y mantenimiento de los sistemas de información</c:v>
                </c:pt>
                <c:pt idx="10">
                  <c:v>A.15 Relación con proveedores</c:v>
                </c:pt>
                <c:pt idx="11">
                  <c:v>A.16 Gestión de incidentes de seguridad de la información</c:v>
                </c:pt>
                <c:pt idx="12">
                  <c:v>A.17 Aspectos de seguridad de la información para la gestión de la continuidad del negocio</c:v>
                </c:pt>
                <c:pt idx="13">
                  <c:v>A.18 Cumplimiento</c:v>
                </c:pt>
              </c:strCache>
            </c:strRef>
          </c:cat>
          <c:val>
            <c:numRef>
              <c:f>'Comparativa % madurez ISO27002'!$C$2:$C$15</c:f>
              <c:numCache>
                <c:formatCode>0%</c:formatCode>
                <c:ptCount val="14"/>
                <c:pt idx="0">
                  <c:v>1</c:v>
                </c:pt>
                <c:pt idx="1">
                  <c:v>0.81</c:v>
                </c:pt>
                <c:pt idx="2">
                  <c:v>0.70000000000000007</c:v>
                </c:pt>
                <c:pt idx="3">
                  <c:v>0.74444444444444446</c:v>
                </c:pt>
                <c:pt idx="4">
                  <c:v>0.77000000000000013</c:v>
                </c:pt>
                <c:pt idx="5">
                  <c:v>0.8</c:v>
                </c:pt>
                <c:pt idx="6">
                  <c:v>0.91666666666666674</c:v>
                </c:pt>
                <c:pt idx="7">
                  <c:v>0.87857142857142867</c:v>
                </c:pt>
                <c:pt idx="8">
                  <c:v>0.79166666666666663</c:v>
                </c:pt>
                <c:pt idx="9">
                  <c:v>0.46666666666666662</c:v>
                </c:pt>
                <c:pt idx="10">
                  <c:v>0.8666666666666667</c:v>
                </c:pt>
                <c:pt idx="11">
                  <c:v>0.85714285714285698</c:v>
                </c:pt>
                <c:pt idx="12">
                  <c:v>0.8666666666666667</c:v>
                </c:pt>
                <c:pt idx="13">
                  <c:v>0.79333333333333333</c:v>
                </c:pt>
              </c:numCache>
            </c:numRef>
          </c:val>
          <c:extLst>
            <c:ext xmlns:c16="http://schemas.microsoft.com/office/drawing/2014/chart" uri="{C3380CC4-5D6E-409C-BE32-E72D297353CC}">
              <c16:uniqueId val="{00000000-6F9B-4505-B227-B736A7F5D8E7}"/>
            </c:ext>
          </c:extLst>
        </c:ser>
        <c:ser>
          <c:idx val="1"/>
          <c:order val="1"/>
          <c:tx>
            <c:v>Inicial</c:v>
          </c:tx>
          <c:spPr>
            <a:ln w="28575" cap="rnd">
              <a:solidFill>
                <a:schemeClr val="accent2"/>
              </a:solidFill>
              <a:round/>
            </a:ln>
            <a:effectLst/>
          </c:spPr>
          <c:marker>
            <c:symbol val="none"/>
          </c:marker>
          <c:cat>
            <c:strRef>
              <c:f>'Comparativa % madurez ISO27002'!$B$2:$B$15</c:f>
              <c:strCache>
                <c:ptCount val="14"/>
                <c:pt idx="0">
                  <c:v>A.5 Políticas de seguridad de la información</c:v>
                </c:pt>
                <c:pt idx="1">
                  <c:v>A.6 Organización de la seguridad de la información</c:v>
                </c:pt>
                <c:pt idx="2">
                  <c:v>A.7 Seguridad relativa a los RRHH</c:v>
                </c:pt>
                <c:pt idx="3">
                  <c:v>A.8 Gestión de activos</c:v>
                </c:pt>
                <c:pt idx="4">
                  <c:v>A.9 Control de acceso</c:v>
                </c:pt>
                <c:pt idx="5">
                  <c:v>A.10 Criptografía</c:v>
                </c:pt>
                <c:pt idx="6">
                  <c:v>A.11 Seguridad física y del entorno</c:v>
                </c:pt>
                <c:pt idx="7">
                  <c:v>A.12 Seguridad de las operaciones</c:v>
                </c:pt>
                <c:pt idx="8">
                  <c:v>A.13 Seguridad de las comunicaciones</c:v>
                </c:pt>
                <c:pt idx="9">
                  <c:v>A.14 Adquisición, desarrollo y mantenimiento de los sistemas de información</c:v>
                </c:pt>
                <c:pt idx="10">
                  <c:v>A.15 Relación con proveedores</c:v>
                </c:pt>
                <c:pt idx="11">
                  <c:v>A.16 Gestión de incidentes de seguridad de la información</c:v>
                </c:pt>
                <c:pt idx="12">
                  <c:v>A.17 Aspectos de seguridad de la información para la gestión de la continuidad del negocio</c:v>
                </c:pt>
                <c:pt idx="13">
                  <c:v>A.18 Cumplimiento</c:v>
                </c:pt>
              </c:strCache>
            </c:strRef>
          </c:cat>
          <c:val>
            <c:numRef>
              <c:f>'Comparativa % madurez ISO27002'!$D$2:$D$15</c:f>
              <c:numCache>
                <c:formatCode>0%</c:formatCode>
                <c:ptCount val="14"/>
                <c:pt idx="0">
                  <c:v>0</c:v>
                </c:pt>
                <c:pt idx="1">
                  <c:v>0.36</c:v>
                </c:pt>
                <c:pt idx="2">
                  <c:v>0.35555555555555557</c:v>
                </c:pt>
                <c:pt idx="3">
                  <c:v>0.17222222222222222</c:v>
                </c:pt>
                <c:pt idx="4">
                  <c:v>0.21833333333333335</c:v>
                </c:pt>
                <c:pt idx="5">
                  <c:v>0</c:v>
                </c:pt>
                <c:pt idx="6">
                  <c:v>0.62222222222222223</c:v>
                </c:pt>
                <c:pt idx="7">
                  <c:v>0.23571428571428571</c:v>
                </c:pt>
                <c:pt idx="8">
                  <c:v>0.2</c:v>
                </c:pt>
                <c:pt idx="9">
                  <c:v>0.19259259259259259</c:v>
                </c:pt>
                <c:pt idx="10">
                  <c:v>0.76666666666666661</c:v>
                </c:pt>
                <c:pt idx="11">
                  <c:v>2.8571428571428571E-2</c:v>
                </c:pt>
                <c:pt idx="12">
                  <c:v>0.16666666666666669</c:v>
                </c:pt>
                <c:pt idx="13">
                  <c:v>0.18666666666666668</c:v>
                </c:pt>
              </c:numCache>
            </c:numRef>
          </c:val>
          <c:extLst>
            <c:ext xmlns:c16="http://schemas.microsoft.com/office/drawing/2014/chart" uri="{C3380CC4-5D6E-409C-BE32-E72D297353CC}">
              <c16:uniqueId val="{00000001-6F9B-4505-B227-B736A7F5D8E7}"/>
            </c:ext>
          </c:extLst>
        </c:ser>
        <c:ser>
          <c:idx val="2"/>
          <c:order val="2"/>
          <c:tx>
            <c:v>Objetivo</c:v>
          </c:tx>
          <c:spPr>
            <a:ln w="28575" cap="rnd">
              <a:solidFill>
                <a:schemeClr val="accent3"/>
              </a:solidFill>
              <a:round/>
            </a:ln>
            <a:effectLst/>
          </c:spPr>
          <c:marker>
            <c:symbol val="none"/>
          </c:marker>
          <c:cat>
            <c:strRef>
              <c:f>'Comparativa % madurez ISO27002'!$B$2:$B$15</c:f>
              <c:strCache>
                <c:ptCount val="14"/>
                <c:pt idx="0">
                  <c:v>A.5 Políticas de seguridad de la información</c:v>
                </c:pt>
                <c:pt idx="1">
                  <c:v>A.6 Organización de la seguridad de la información</c:v>
                </c:pt>
                <c:pt idx="2">
                  <c:v>A.7 Seguridad relativa a los RRHH</c:v>
                </c:pt>
                <c:pt idx="3">
                  <c:v>A.8 Gestión de activos</c:v>
                </c:pt>
                <c:pt idx="4">
                  <c:v>A.9 Control de acceso</c:v>
                </c:pt>
                <c:pt idx="5">
                  <c:v>A.10 Criptografía</c:v>
                </c:pt>
                <c:pt idx="6">
                  <c:v>A.11 Seguridad física y del entorno</c:v>
                </c:pt>
                <c:pt idx="7">
                  <c:v>A.12 Seguridad de las operaciones</c:v>
                </c:pt>
                <c:pt idx="8">
                  <c:v>A.13 Seguridad de las comunicaciones</c:v>
                </c:pt>
                <c:pt idx="9">
                  <c:v>A.14 Adquisición, desarrollo y mantenimiento de los sistemas de información</c:v>
                </c:pt>
                <c:pt idx="10">
                  <c:v>A.15 Relación con proveedores</c:v>
                </c:pt>
                <c:pt idx="11">
                  <c:v>A.16 Gestión de incidentes de seguridad de la información</c:v>
                </c:pt>
                <c:pt idx="12">
                  <c:v>A.17 Aspectos de seguridad de la información para la gestión de la continuidad del negocio</c:v>
                </c:pt>
                <c:pt idx="13">
                  <c:v>A.18 Cumplimiento</c:v>
                </c:pt>
              </c:strCache>
            </c:strRef>
          </c:cat>
          <c:val>
            <c:numRef>
              <c:f>'Comparativa % madurez ISO27002'!$E$2:$E$15</c:f>
              <c:numCache>
                <c:formatCode>0%</c:formatCode>
                <c:ptCount val="14"/>
                <c:pt idx="0">
                  <c:v>1</c:v>
                </c:pt>
                <c:pt idx="1">
                  <c:v>0.7</c:v>
                </c:pt>
                <c:pt idx="2">
                  <c:v>0.71111111111111103</c:v>
                </c:pt>
                <c:pt idx="3">
                  <c:v>0.74444444444444435</c:v>
                </c:pt>
                <c:pt idx="4">
                  <c:v>0.73666666666666669</c:v>
                </c:pt>
                <c:pt idx="5">
                  <c:v>0.7</c:v>
                </c:pt>
                <c:pt idx="6">
                  <c:v>0.73888888888888893</c:v>
                </c:pt>
                <c:pt idx="7">
                  <c:v>0.87857142857142867</c:v>
                </c:pt>
                <c:pt idx="8">
                  <c:v>0.79166666666666674</c:v>
                </c:pt>
                <c:pt idx="9">
                  <c:v>0.51111111111111107</c:v>
                </c:pt>
                <c:pt idx="10">
                  <c:v>0.86666666666666681</c:v>
                </c:pt>
                <c:pt idx="11">
                  <c:v>0.8571428571428571</c:v>
                </c:pt>
                <c:pt idx="12">
                  <c:v>0.73333333333333339</c:v>
                </c:pt>
                <c:pt idx="13">
                  <c:v>0.68666666666666676</c:v>
                </c:pt>
              </c:numCache>
            </c:numRef>
          </c:val>
          <c:extLst>
            <c:ext xmlns:c16="http://schemas.microsoft.com/office/drawing/2014/chart" uri="{C3380CC4-5D6E-409C-BE32-E72D297353CC}">
              <c16:uniqueId val="{00000002-6F9B-4505-B227-B736A7F5D8E7}"/>
            </c:ext>
          </c:extLst>
        </c:ser>
        <c:dLbls>
          <c:showLegendKey val="0"/>
          <c:showVal val="0"/>
          <c:showCatName val="0"/>
          <c:showSerName val="0"/>
          <c:showPercent val="0"/>
          <c:showBubbleSize val="0"/>
        </c:dLbls>
        <c:axId val="728676648"/>
        <c:axId val="728675664"/>
      </c:radarChart>
      <c:catAx>
        <c:axId val="728676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8675664"/>
        <c:crosses val="autoZero"/>
        <c:auto val="1"/>
        <c:lblAlgn val="ctr"/>
        <c:lblOffset val="100"/>
        <c:noMultiLvlLbl val="0"/>
      </c:catAx>
      <c:valAx>
        <c:axId val="728675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8676648"/>
        <c:crosses val="autoZero"/>
        <c:crossBetween val="between"/>
      </c:valAx>
      <c:spPr>
        <a:noFill/>
        <a:ln>
          <a:noFill/>
        </a:ln>
        <a:effectLst/>
      </c:spPr>
    </c:plotArea>
    <c:legend>
      <c:legendPos val="t"/>
      <c:layout>
        <c:manualLayout>
          <c:xMode val="edge"/>
          <c:yMode val="edge"/>
          <c:x val="0.69241569704697059"/>
          <c:y val="0.89954121272200771"/>
          <c:w val="0.2587848292540722"/>
          <c:h val="4.327101005465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412750</xdr:colOff>
      <xdr:row>8</xdr:row>
      <xdr:rowOff>179387</xdr:rowOff>
    </xdr:from>
    <xdr:to>
      <xdr:col>14</xdr:col>
      <xdr:colOff>641350</xdr:colOff>
      <xdr:row>23</xdr:row>
      <xdr:rowOff>46037</xdr:rowOff>
    </xdr:to>
    <xdr:graphicFrame macro="">
      <xdr:nvGraphicFramePr>
        <xdr:cNvPr id="2" name="Gráfico 1">
          <a:extLst>
            <a:ext uri="{FF2B5EF4-FFF2-40B4-BE49-F238E27FC236}">
              <a16:creationId xmlns:a16="http://schemas.microsoft.com/office/drawing/2014/main" id="{6876660E-C935-4F80-B15E-DC3D4B3156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303608</xdr:colOff>
      <xdr:row>17</xdr:row>
      <xdr:rowOff>98821</xdr:rowOff>
    </xdr:from>
    <xdr:to>
      <xdr:col>2</xdr:col>
      <xdr:colOff>3428999</xdr:colOff>
      <xdr:row>35</xdr:row>
      <xdr:rowOff>119062</xdr:rowOff>
    </xdr:to>
    <xdr:graphicFrame macro="">
      <xdr:nvGraphicFramePr>
        <xdr:cNvPr id="3" name="Gráfico 2">
          <a:extLst>
            <a:ext uri="{FF2B5EF4-FFF2-40B4-BE49-F238E27FC236}">
              <a16:creationId xmlns:a16="http://schemas.microsoft.com/office/drawing/2014/main" id="{4CB32A51-DD1D-4576-9D56-637A1BE1D5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138621</xdr:colOff>
      <xdr:row>16</xdr:row>
      <xdr:rowOff>95418</xdr:rowOff>
    </xdr:from>
    <xdr:to>
      <xdr:col>9</xdr:col>
      <xdr:colOff>2857499</xdr:colOff>
      <xdr:row>42</xdr:row>
      <xdr:rowOff>95249</xdr:rowOff>
    </xdr:to>
    <xdr:graphicFrame macro="">
      <xdr:nvGraphicFramePr>
        <xdr:cNvPr id="4" name="Gráfico 3">
          <a:extLst>
            <a:ext uri="{FF2B5EF4-FFF2-40B4-BE49-F238E27FC236}">
              <a16:creationId xmlns:a16="http://schemas.microsoft.com/office/drawing/2014/main" id="{76C06AEC-45FF-4B50-B2E4-3554B1CD98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2:N166"/>
  <sheetViews>
    <sheetView topLeftCell="A100" zoomScale="80" zoomScaleNormal="80" workbookViewId="0">
      <selection activeCell="D157" sqref="D157:H157"/>
    </sheetView>
  </sheetViews>
  <sheetFormatPr baseColWidth="10" defaultRowHeight="15"/>
  <cols>
    <col min="1" max="1" width="10.85546875" style="1"/>
    <col min="2" max="2" width="5.42578125" customWidth="1"/>
    <col min="3" max="3" width="8" customWidth="1"/>
    <col min="4" max="4" width="11.42578125" customWidth="1"/>
    <col min="8" max="8" width="24.42578125" customWidth="1"/>
    <col min="9" max="9" width="25.7109375" customWidth="1"/>
    <col min="10" max="10" width="46.5703125" customWidth="1"/>
    <col min="11" max="11" width="25.7109375" customWidth="1"/>
  </cols>
  <sheetData>
    <row r="2" spans="1:11">
      <c r="A2" s="55" t="s">
        <v>114</v>
      </c>
      <c r="B2" s="56"/>
      <c r="C2" s="56"/>
      <c r="D2" s="56"/>
      <c r="E2" s="56"/>
      <c r="F2" s="56"/>
      <c r="G2" s="56"/>
      <c r="H2" s="57"/>
      <c r="I2" s="15" t="s">
        <v>115</v>
      </c>
      <c r="J2" s="15" t="s">
        <v>279</v>
      </c>
      <c r="K2" s="15" t="s">
        <v>278</v>
      </c>
    </row>
    <row r="3" spans="1:11" ht="15" hidden="1" customHeight="1">
      <c r="A3" s="49" t="s">
        <v>160</v>
      </c>
      <c r="B3" s="49"/>
      <c r="C3" s="49"/>
      <c r="D3" s="49"/>
      <c r="E3" s="49"/>
      <c r="F3" s="49"/>
      <c r="G3" s="49"/>
      <c r="H3" s="49"/>
      <c r="I3" s="16"/>
      <c r="J3" s="16"/>
      <c r="K3" s="20">
        <f>K4</f>
        <v>1</v>
      </c>
    </row>
    <row r="4" spans="1:11" ht="15" hidden="1" customHeight="1">
      <c r="A4" s="53"/>
      <c r="B4" s="47" t="s">
        <v>166</v>
      </c>
      <c r="C4" s="47"/>
      <c r="D4" s="47"/>
      <c r="E4" s="47"/>
      <c r="F4" s="47"/>
      <c r="G4" s="47"/>
      <c r="H4" s="47"/>
      <c r="I4" s="3"/>
      <c r="J4" s="3"/>
      <c r="K4" s="19">
        <f>(K5+K6)/2</f>
        <v>1</v>
      </c>
    </row>
    <row r="5" spans="1:11">
      <c r="A5" s="53"/>
      <c r="B5" s="54"/>
      <c r="C5" s="4" t="s">
        <v>0</v>
      </c>
      <c r="D5" s="50" t="s">
        <v>116</v>
      </c>
      <c r="E5" s="50"/>
      <c r="F5" s="50"/>
      <c r="G5" s="50"/>
      <c r="H5" s="50"/>
      <c r="I5" s="6" t="s">
        <v>283</v>
      </c>
      <c r="J5" s="4" t="s">
        <v>281</v>
      </c>
      <c r="K5" s="18">
        <f>5/5</f>
        <v>1</v>
      </c>
    </row>
    <row r="6" spans="1:11">
      <c r="A6" s="53"/>
      <c r="B6" s="54"/>
      <c r="C6" s="4" t="s">
        <v>1</v>
      </c>
      <c r="D6" s="50" t="s">
        <v>117</v>
      </c>
      <c r="E6" s="50"/>
      <c r="F6" s="50"/>
      <c r="G6" s="50"/>
      <c r="H6" s="50"/>
      <c r="I6" s="6" t="s">
        <v>283</v>
      </c>
      <c r="J6" s="4" t="s">
        <v>282</v>
      </c>
      <c r="K6" s="18">
        <f>5/5</f>
        <v>1</v>
      </c>
    </row>
    <row r="7" spans="1:11" hidden="1">
      <c r="A7" s="49" t="s">
        <v>159</v>
      </c>
      <c r="B7" s="49"/>
      <c r="C7" s="49"/>
      <c r="D7" s="49"/>
      <c r="E7" s="49"/>
      <c r="F7" s="49"/>
      <c r="G7" s="49"/>
      <c r="H7" s="49"/>
      <c r="I7" s="16"/>
      <c r="J7" s="16"/>
      <c r="K7" s="24">
        <f>(K8+K14)/2</f>
        <v>0.81</v>
      </c>
    </row>
    <row r="8" spans="1:11" hidden="1">
      <c r="A8" s="53"/>
      <c r="B8" s="47" t="s">
        <v>167</v>
      </c>
      <c r="C8" s="47"/>
      <c r="D8" s="47"/>
      <c r="E8" s="47"/>
      <c r="F8" s="47"/>
      <c r="G8" s="47"/>
      <c r="H8" s="47"/>
      <c r="I8" s="3"/>
      <c r="J8" s="3"/>
      <c r="K8" s="19">
        <f>(K9+K10+K11+K12+K13)/5</f>
        <v>0.72</v>
      </c>
    </row>
    <row r="9" spans="1:11">
      <c r="A9" s="53"/>
      <c r="B9" s="54"/>
      <c r="C9" s="4" t="s">
        <v>2</v>
      </c>
      <c r="D9" s="50" t="s">
        <v>118</v>
      </c>
      <c r="E9" s="50"/>
      <c r="F9" s="50"/>
      <c r="G9" s="50"/>
      <c r="H9" s="50"/>
      <c r="I9" s="6" t="s">
        <v>283</v>
      </c>
      <c r="J9" s="4" t="s">
        <v>288</v>
      </c>
      <c r="K9" s="18">
        <f>5/5</f>
        <v>1</v>
      </c>
    </row>
    <row r="10" spans="1:11">
      <c r="A10" s="53"/>
      <c r="B10" s="54"/>
      <c r="C10" s="4" t="s">
        <v>3</v>
      </c>
      <c r="D10" s="50" t="s">
        <v>119</v>
      </c>
      <c r="E10" s="50"/>
      <c r="F10" s="50"/>
      <c r="G10" s="50"/>
      <c r="H10" s="50"/>
      <c r="I10" s="6" t="s">
        <v>283</v>
      </c>
      <c r="J10" s="4" t="s">
        <v>289</v>
      </c>
      <c r="K10" s="18">
        <f>5/5</f>
        <v>1</v>
      </c>
    </row>
    <row r="11" spans="1:11">
      <c r="A11" s="53"/>
      <c r="B11" s="54"/>
      <c r="C11" s="4" t="s">
        <v>4</v>
      </c>
      <c r="D11" s="50" t="s">
        <v>120</v>
      </c>
      <c r="E11" s="50"/>
      <c r="F11" s="50"/>
      <c r="G11" s="50"/>
      <c r="H11" s="50"/>
      <c r="I11" s="21" t="s">
        <v>284</v>
      </c>
      <c r="J11" s="4" t="s">
        <v>287</v>
      </c>
      <c r="K11" s="18">
        <f>3/5</f>
        <v>0.6</v>
      </c>
    </row>
    <row r="12" spans="1:11" hidden="1">
      <c r="A12" s="53"/>
      <c r="B12" s="54"/>
      <c r="C12" s="4" t="s">
        <v>5</v>
      </c>
      <c r="D12" s="50" t="s">
        <v>121</v>
      </c>
      <c r="E12" s="50"/>
      <c r="F12" s="50"/>
      <c r="G12" s="50"/>
      <c r="H12" s="50"/>
      <c r="I12" s="22" t="s">
        <v>285</v>
      </c>
      <c r="J12" s="4" t="s">
        <v>286</v>
      </c>
      <c r="K12" s="18">
        <f>0/5</f>
        <v>0</v>
      </c>
    </row>
    <row r="13" spans="1:11">
      <c r="A13" s="53"/>
      <c r="B13" s="54"/>
      <c r="C13" s="4" t="s">
        <v>6</v>
      </c>
      <c r="D13" s="50" t="s">
        <v>122</v>
      </c>
      <c r="E13" s="50"/>
      <c r="F13" s="50"/>
      <c r="G13" s="50"/>
      <c r="H13" s="50"/>
      <c r="I13" s="6" t="s">
        <v>283</v>
      </c>
      <c r="J13" s="4" t="s">
        <v>310</v>
      </c>
      <c r="K13" s="18">
        <f>5/5</f>
        <v>1</v>
      </c>
    </row>
    <row r="14" spans="1:11" hidden="1">
      <c r="A14" s="53"/>
      <c r="B14" s="47" t="s">
        <v>168</v>
      </c>
      <c r="C14" s="47"/>
      <c r="D14" s="47"/>
      <c r="E14" s="47"/>
      <c r="F14" s="47"/>
      <c r="G14" s="47"/>
      <c r="H14" s="47"/>
      <c r="I14" s="3"/>
      <c r="J14" s="3"/>
      <c r="K14" s="19">
        <f>(K15+K16)/2</f>
        <v>0.9</v>
      </c>
    </row>
    <row r="15" spans="1:11">
      <c r="A15" s="53"/>
      <c r="B15" s="54"/>
      <c r="C15" s="4" t="s">
        <v>7</v>
      </c>
      <c r="D15" s="50" t="s">
        <v>123</v>
      </c>
      <c r="E15" s="50"/>
      <c r="F15" s="50"/>
      <c r="G15" s="50"/>
      <c r="H15" s="50"/>
      <c r="I15" s="17" t="s">
        <v>280</v>
      </c>
      <c r="J15" s="4" t="s">
        <v>290</v>
      </c>
      <c r="K15" s="18">
        <f>4/5</f>
        <v>0.8</v>
      </c>
    </row>
    <row r="16" spans="1:11">
      <c r="A16" s="53"/>
      <c r="B16" s="54"/>
      <c r="C16" s="4" t="s">
        <v>8</v>
      </c>
      <c r="D16" s="50" t="s">
        <v>124</v>
      </c>
      <c r="E16" s="50"/>
      <c r="F16" s="50"/>
      <c r="G16" s="50"/>
      <c r="H16" s="50"/>
      <c r="I16" s="6" t="s">
        <v>283</v>
      </c>
      <c r="J16" s="4" t="s">
        <v>291</v>
      </c>
      <c r="K16" s="18">
        <f>5/5</f>
        <v>1</v>
      </c>
    </row>
    <row r="17" spans="1:14" ht="16.5" hidden="1">
      <c r="A17" s="49" t="s">
        <v>158</v>
      </c>
      <c r="B17" s="49"/>
      <c r="C17" s="49"/>
      <c r="D17" s="49"/>
      <c r="E17" s="49"/>
      <c r="F17" s="49"/>
      <c r="G17" s="49"/>
      <c r="H17" s="49"/>
      <c r="I17" s="16"/>
      <c r="J17" s="16"/>
      <c r="K17" s="24">
        <f>(K18+K21+K25)/3</f>
        <v>0.70000000000000007</v>
      </c>
      <c r="N17" s="23"/>
    </row>
    <row r="18" spans="1:14" hidden="1">
      <c r="A18" s="53"/>
      <c r="B18" s="47" t="s">
        <v>169</v>
      </c>
      <c r="C18" s="47"/>
      <c r="D18" s="47"/>
      <c r="E18" s="47"/>
      <c r="F18" s="47"/>
      <c r="G18" s="47"/>
      <c r="H18" s="47"/>
      <c r="I18" s="3"/>
      <c r="J18" s="3"/>
      <c r="K18" s="19">
        <f>(K19+K20)/2</f>
        <v>0.9</v>
      </c>
    </row>
    <row r="19" spans="1:14">
      <c r="A19" s="53"/>
      <c r="B19" s="54"/>
      <c r="C19" s="4" t="s">
        <v>9</v>
      </c>
      <c r="D19" s="50" t="s">
        <v>125</v>
      </c>
      <c r="E19" s="50"/>
      <c r="F19" s="50"/>
      <c r="G19" s="50"/>
      <c r="H19" s="50"/>
      <c r="I19" s="6" t="s">
        <v>283</v>
      </c>
      <c r="J19" s="4" t="s">
        <v>294</v>
      </c>
      <c r="K19" s="18">
        <f>5/5</f>
        <v>1</v>
      </c>
    </row>
    <row r="20" spans="1:14">
      <c r="A20" s="53"/>
      <c r="B20" s="54"/>
      <c r="C20" s="4" t="s">
        <v>10</v>
      </c>
      <c r="D20" s="50" t="s">
        <v>126</v>
      </c>
      <c r="E20" s="50"/>
      <c r="F20" s="50"/>
      <c r="G20" s="50"/>
      <c r="H20" s="50"/>
      <c r="I20" s="17" t="s">
        <v>280</v>
      </c>
      <c r="J20" s="4" t="s">
        <v>295</v>
      </c>
      <c r="K20" s="18">
        <f>4/5</f>
        <v>0.8</v>
      </c>
    </row>
    <row r="21" spans="1:14" hidden="1">
      <c r="A21" s="53"/>
      <c r="B21" s="47" t="s">
        <v>170</v>
      </c>
      <c r="C21" s="47"/>
      <c r="D21" s="47"/>
      <c r="E21" s="47"/>
      <c r="F21" s="47"/>
      <c r="G21" s="47"/>
      <c r="H21" s="47"/>
      <c r="I21" s="3"/>
      <c r="J21" s="3"/>
      <c r="K21" s="19">
        <f>(K22+K23+K24)/3</f>
        <v>0.6</v>
      </c>
    </row>
    <row r="22" spans="1:14">
      <c r="A22" s="53"/>
      <c r="B22" s="54"/>
      <c r="C22" s="4" t="s">
        <v>11</v>
      </c>
      <c r="D22" s="50" t="s">
        <v>127</v>
      </c>
      <c r="E22" s="50"/>
      <c r="F22" s="50"/>
      <c r="G22" s="50"/>
      <c r="H22" s="50"/>
      <c r="I22" s="17" t="s">
        <v>280</v>
      </c>
      <c r="J22" s="26" t="s">
        <v>296</v>
      </c>
      <c r="K22" s="18">
        <f>4/5</f>
        <v>0.8</v>
      </c>
    </row>
    <row r="23" spans="1:14">
      <c r="A23" s="53"/>
      <c r="B23" s="54"/>
      <c r="C23" s="4" t="s">
        <v>12</v>
      </c>
      <c r="D23" s="50" t="s">
        <v>128</v>
      </c>
      <c r="E23" s="50"/>
      <c r="F23" s="50"/>
      <c r="G23" s="50"/>
      <c r="H23" s="50"/>
      <c r="I23" s="6" t="s">
        <v>283</v>
      </c>
      <c r="J23" s="4" t="s">
        <v>297</v>
      </c>
      <c r="K23" s="18">
        <f>5/5</f>
        <v>1</v>
      </c>
    </row>
    <row r="24" spans="1:14" hidden="1">
      <c r="A24" s="53"/>
      <c r="B24" s="54"/>
      <c r="C24" s="4" t="s">
        <v>13</v>
      </c>
      <c r="D24" s="50" t="s">
        <v>129</v>
      </c>
      <c r="E24" s="50"/>
      <c r="F24" s="50"/>
      <c r="G24" s="50"/>
      <c r="H24" s="50"/>
      <c r="I24" s="22" t="s">
        <v>285</v>
      </c>
      <c r="J24" s="4" t="s">
        <v>286</v>
      </c>
      <c r="K24" s="18">
        <f>0/5</f>
        <v>0</v>
      </c>
    </row>
    <row r="25" spans="1:14" hidden="1">
      <c r="A25" s="53"/>
      <c r="B25" s="47" t="s">
        <v>171</v>
      </c>
      <c r="C25" s="47"/>
      <c r="D25" s="47"/>
      <c r="E25" s="47"/>
      <c r="F25" s="47"/>
      <c r="G25" s="47"/>
      <c r="H25" s="47"/>
      <c r="I25" s="3"/>
      <c r="J25" s="3"/>
      <c r="K25" s="27">
        <f>K26</f>
        <v>0.6</v>
      </c>
    </row>
    <row r="26" spans="1:14">
      <c r="A26" s="53"/>
      <c r="B26" s="5"/>
      <c r="C26" s="4" t="s">
        <v>14</v>
      </c>
      <c r="D26" s="50" t="s">
        <v>130</v>
      </c>
      <c r="E26" s="50"/>
      <c r="F26" s="50"/>
      <c r="G26" s="50"/>
      <c r="H26" s="50"/>
      <c r="I26" s="21" t="s">
        <v>284</v>
      </c>
      <c r="J26" s="4" t="s">
        <v>298</v>
      </c>
      <c r="K26" s="18">
        <f>3/5</f>
        <v>0.6</v>
      </c>
    </row>
    <row r="27" spans="1:14" hidden="1">
      <c r="A27" s="49" t="s">
        <v>157</v>
      </c>
      <c r="B27" s="49"/>
      <c r="C27" s="49"/>
      <c r="D27" s="49"/>
      <c r="E27" s="49"/>
      <c r="F27" s="49"/>
      <c r="G27" s="49"/>
      <c r="H27" s="49"/>
      <c r="I27" s="16"/>
      <c r="J27" s="16"/>
      <c r="K27" s="24">
        <f>(K28+K33+K37)/3</f>
        <v>0.74444444444444446</v>
      </c>
    </row>
    <row r="28" spans="1:14" hidden="1">
      <c r="A28" s="53"/>
      <c r="B28" s="47" t="s">
        <v>172</v>
      </c>
      <c r="C28" s="47"/>
      <c r="D28" s="47"/>
      <c r="E28" s="47"/>
      <c r="F28" s="47"/>
      <c r="G28" s="47"/>
      <c r="H28" s="47"/>
      <c r="I28" s="3"/>
      <c r="J28" s="3"/>
      <c r="K28" s="19">
        <f>(K29+K30+K31+K32)/4</f>
        <v>0.9</v>
      </c>
    </row>
    <row r="29" spans="1:14">
      <c r="A29" s="53"/>
      <c r="B29" s="54"/>
      <c r="C29" s="4" t="s">
        <v>15</v>
      </c>
      <c r="D29" s="50" t="s">
        <v>131</v>
      </c>
      <c r="E29" s="50"/>
      <c r="F29" s="50"/>
      <c r="G29" s="50"/>
      <c r="H29" s="50"/>
      <c r="I29" s="6" t="s">
        <v>283</v>
      </c>
      <c r="J29" s="4" t="s">
        <v>302</v>
      </c>
      <c r="K29" s="18">
        <f>5/5</f>
        <v>1</v>
      </c>
    </row>
    <row r="30" spans="1:14">
      <c r="A30" s="53"/>
      <c r="B30" s="54"/>
      <c r="C30" s="4" t="s">
        <v>16</v>
      </c>
      <c r="D30" s="50" t="s">
        <v>132</v>
      </c>
      <c r="E30" s="50"/>
      <c r="F30" s="50"/>
      <c r="G30" s="50"/>
      <c r="H30" s="50"/>
      <c r="I30" s="6" t="s">
        <v>283</v>
      </c>
      <c r="J30" s="4" t="s">
        <v>303</v>
      </c>
      <c r="K30" s="18">
        <f>5/5</f>
        <v>1</v>
      </c>
    </row>
    <row r="31" spans="1:14">
      <c r="A31" s="53"/>
      <c r="B31" s="54"/>
      <c r="C31" s="4" t="s">
        <v>17</v>
      </c>
      <c r="D31" s="50" t="s">
        <v>133</v>
      </c>
      <c r="E31" s="50"/>
      <c r="F31" s="50"/>
      <c r="G31" s="50"/>
      <c r="H31" s="50"/>
      <c r="I31" s="21" t="s">
        <v>284</v>
      </c>
      <c r="J31" s="4" t="s">
        <v>305</v>
      </c>
      <c r="K31" s="18">
        <f>3/5</f>
        <v>0.6</v>
      </c>
    </row>
    <row r="32" spans="1:14">
      <c r="A32" s="53"/>
      <c r="B32" s="54"/>
      <c r="C32" s="4" t="s">
        <v>18</v>
      </c>
      <c r="D32" s="50" t="s">
        <v>134</v>
      </c>
      <c r="E32" s="50"/>
      <c r="F32" s="50"/>
      <c r="G32" s="50"/>
      <c r="H32" s="50"/>
      <c r="I32" s="6" t="s">
        <v>283</v>
      </c>
      <c r="J32" s="4" t="s">
        <v>304</v>
      </c>
      <c r="K32" s="18">
        <f>5/5</f>
        <v>1</v>
      </c>
    </row>
    <row r="33" spans="1:11" hidden="1">
      <c r="A33" s="53"/>
      <c r="B33" s="47" t="s">
        <v>173</v>
      </c>
      <c r="C33" s="47"/>
      <c r="D33" s="47"/>
      <c r="E33" s="47"/>
      <c r="F33" s="47"/>
      <c r="G33" s="47"/>
      <c r="H33" s="47"/>
      <c r="I33" s="3"/>
      <c r="J33" s="3"/>
      <c r="K33" s="19">
        <f>(K34+K35+K36)/3</f>
        <v>0.8666666666666667</v>
      </c>
    </row>
    <row r="34" spans="1:11">
      <c r="A34" s="53"/>
      <c r="B34" s="54"/>
      <c r="C34" s="4" t="s">
        <v>19</v>
      </c>
      <c r="D34" s="50" t="s">
        <v>135</v>
      </c>
      <c r="E34" s="50"/>
      <c r="F34" s="50"/>
      <c r="G34" s="50"/>
      <c r="H34" s="50"/>
      <c r="I34" s="17" t="s">
        <v>280</v>
      </c>
      <c r="J34" s="4" t="s">
        <v>301</v>
      </c>
      <c r="K34" s="18">
        <f>4/5</f>
        <v>0.8</v>
      </c>
    </row>
    <row r="35" spans="1:11">
      <c r="A35" s="53"/>
      <c r="B35" s="54"/>
      <c r="C35" s="4" t="s">
        <v>20</v>
      </c>
      <c r="D35" s="50" t="s">
        <v>136</v>
      </c>
      <c r="E35" s="50"/>
      <c r="F35" s="50"/>
      <c r="G35" s="50"/>
      <c r="H35" s="50"/>
      <c r="I35" s="6" t="s">
        <v>283</v>
      </c>
      <c r="J35" s="4" t="s">
        <v>308</v>
      </c>
      <c r="K35" s="18">
        <f>5/5</f>
        <v>1</v>
      </c>
    </row>
    <row r="36" spans="1:11">
      <c r="A36" s="53"/>
      <c r="B36" s="54"/>
      <c r="C36" s="4" t="s">
        <v>21</v>
      </c>
      <c r="D36" s="50" t="s">
        <v>137</v>
      </c>
      <c r="E36" s="50"/>
      <c r="F36" s="50"/>
      <c r="G36" s="50"/>
      <c r="H36" s="50"/>
      <c r="I36" s="17" t="s">
        <v>280</v>
      </c>
      <c r="J36" s="4" t="s">
        <v>301</v>
      </c>
      <c r="K36" s="18">
        <f>4/5</f>
        <v>0.8</v>
      </c>
    </row>
    <row r="37" spans="1:11" hidden="1">
      <c r="A37" s="53"/>
      <c r="B37" s="47" t="s">
        <v>174</v>
      </c>
      <c r="C37" s="47"/>
      <c r="D37" s="47"/>
      <c r="E37" s="47"/>
      <c r="F37" s="47"/>
      <c r="G37" s="47"/>
      <c r="H37" s="47"/>
      <c r="I37" s="3"/>
      <c r="J37" s="3"/>
      <c r="K37" s="19">
        <f>(K38+K39+K40)/3</f>
        <v>0.46666666666666662</v>
      </c>
    </row>
    <row r="38" spans="1:11">
      <c r="A38" s="53"/>
      <c r="B38" s="54"/>
      <c r="C38" s="4" t="s">
        <v>22</v>
      </c>
      <c r="D38" s="50" t="s">
        <v>138</v>
      </c>
      <c r="E38" s="50"/>
      <c r="F38" s="50"/>
      <c r="G38" s="50"/>
      <c r="H38" s="50"/>
      <c r="I38" s="21" t="s">
        <v>284</v>
      </c>
      <c r="J38" s="4" t="s">
        <v>306</v>
      </c>
      <c r="K38" s="18">
        <f>3/5</f>
        <v>0.6</v>
      </c>
    </row>
    <row r="39" spans="1:11" hidden="1">
      <c r="A39" s="53"/>
      <c r="B39" s="54"/>
      <c r="C39" s="4" t="s">
        <v>23</v>
      </c>
      <c r="D39" s="50" t="s">
        <v>139</v>
      </c>
      <c r="E39" s="50"/>
      <c r="F39" s="50"/>
      <c r="G39" s="50"/>
      <c r="H39" s="50"/>
      <c r="I39" s="25" t="s">
        <v>293</v>
      </c>
      <c r="J39" s="4" t="s">
        <v>307</v>
      </c>
      <c r="K39" s="18">
        <f>2/5</f>
        <v>0.4</v>
      </c>
    </row>
    <row r="40" spans="1:11" hidden="1">
      <c r="A40" s="53"/>
      <c r="B40" s="54"/>
      <c r="C40" s="4" t="s">
        <v>24</v>
      </c>
      <c r="D40" s="50" t="s">
        <v>140</v>
      </c>
      <c r="E40" s="50"/>
      <c r="F40" s="50"/>
      <c r="G40" s="50"/>
      <c r="H40" s="50"/>
      <c r="I40" s="25" t="s">
        <v>293</v>
      </c>
      <c r="J40" s="4" t="s">
        <v>309</v>
      </c>
      <c r="K40" s="18">
        <f>2/5</f>
        <v>0.4</v>
      </c>
    </row>
    <row r="41" spans="1:11" hidden="1">
      <c r="A41" s="49" t="s">
        <v>156</v>
      </c>
      <c r="B41" s="49"/>
      <c r="C41" s="49"/>
      <c r="D41" s="49"/>
      <c r="E41" s="49"/>
      <c r="F41" s="49"/>
      <c r="G41" s="49"/>
      <c r="H41" s="49"/>
      <c r="I41" s="16"/>
      <c r="J41" s="16"/>
      <c r="K41" s="24">
        <f>(K42+K45+K52+K54)/4</f>
        <v>0.77000000000000013</v>
      </c>
    </row>
    <row r="42" spans="1:11" hidden="1">
      <c r="A42" s="53"/>
      <c r="B42" s="47" t="s">
        <v>175</v>
      </c>
      <c r="C42" s="47"/>
      <c r="D42" s="47"/>
      <c r="E42" s="47"/>
      <c r="F42" s="47"/>
      <c r="G42" s="47"/>
      <c r="H42" s="47"/>
      <c r="I42" s="3"/>
      <c r="J42" s="3"/>
      <c r="K42" s="19">
        <f>(K43+K44)/2</f>
        <v>1</v>
      </c>
    </row>
    <row r="43" spans="1:11">
      <c r="A43" s="53"/>
      <c r="B43" s="54"/>
      <c r="C43" s="4" t="s">
        <v>25</v>
      </c>
      <c r="D43" s="50" t="s">
        <v>141</v>
      </c>
      <c r="E43" s="50"/>
      <c r="F43" s="50"/>
      <c r="G43" s="50"/>
      <c r="H43" s="50"/>
      <c r="I43" s="6" t="s">
        <v>283</v>
      </c>
      <c r="J43" s="4" t="s">
        <v>311</v>
      </c>
      <c r="K43" s="18">
        <f>5/5</f>
        <v>1</v>
      </c>
    </row>
    <row r="44" spans="1:11">
      <c r="A44" s="53"/>
      <c r="B44" s="54"/>
      <c r="C44" s="4" t="s">
        <v>26</v>
      </c>
      <c r="D44" s="50" t="s">
        <v>142</v>
      </c>
      <c r="E44" s="50"/>
      <c r="F44" s="50"/>
      <c r="G44" s="50"/>
      <c r="H44" s="50"/>
      <c r="I44" s="6" t="s">
        <v>283</v>
      </c>
      <c r="J44" s="4" t="s">
        <v>312</v>
      </c>
      <c r="K44" s="18">
        <f>5/5</f>
        <v>1</v>
      </c>
    </row>
    <row r="45" spans="1:11" hidden="1">
      <c r="A45" s="53"/>
      <c r="B45" s="47" t="s">
        <v>176</v>
      </c>
      <c r="C45" s="47"/>
      <c r="D45" s="47"/>
      <c r="E45" s="47"/>
      <c r="F45" s="47"/>
      <c r="G45" s="47"/>
      <c r="H45" s="47"/>
      <c r="I45" s="3"/>
      <c r="J45" s="3"/>
      <c r="K45" s="19">
        <f>(K46+K47+K48+K49+K50+K51)/6</f>
        <v>0.80000000000000016</v>
      </c>
    </row>
    <row r="46" spans="1:11">
      <c r="A46" s="53"/>
      <c r="B46" s="54"/>
      <c r="C46" s="4" t="s">
        <v>27</v>
      </c>
      <c r="D46" s="50" t="s">
        <v>143</v>
      </c>
      <c r="E46" s="50"/>
      <c r="F46" s="50"/>
      <c r="G46" s="50"/>
      <c r="H46" s="50"/>
      <c r="I46" s="6" t="s">
        <v>283</v>
      </c>
      <c r="J46" s="4" t="s">
        <v>313</v>
      </c>
      <c r="K46" s="18">
        <f>5/5</f>
        <v>1</v>
      </c>
    </row>
    <row r="47" spans="1:11">
      <c r="A47" s="53"/>
      <c r="B47" s="54"/>
      <c r="C47" s="4" t="s">
        <v>28</v>
      </c>
      <c r="D47" s="50" t="s">
        <v>144</v>
      </c>
      <c r="E47" s="50"/>
      <c r="F47" s="50"/>
      <c r="G47" s="50"/>
      <c r="H47" s="50"/>
      <c r="I47" s="6" t="s">
        <v>283</v>
      </c>
      <c r="J47" s="26" t="s">
        <v>314</v>
      </c>
      <c r="K47" s="18">
        <f t="shared" ref="K47:K49" si="0">5/5</f>
        <v>1</v>
      </c>
    </row>
    <row r="48" spans="1:11">
      <c r="A48" s="53"/>
      <c r="B48" s="54"/>
      <c r="C48" s="4" t="s">
        <v>29</v>
      </c>
      <c r="D48" s="50" t="s">
        <v>145</v>
      </c>
      <c r="E48" s="50"/>
      <c r="F48" s="50"/>
      <c r="G48" s="50"/>
      <c r="H48" s="50"/>
      <c r="I48" s="6" t="s">
        <v>283</v>
      </c>
      <c r="J48" s="4" t="s">
        <v>315</v>
      </c>
      <c r="K48" s="18">
        <f t="shared" si="0"/>
        <v>1</v>
      </c>
    </row>
    <row r="49" spans="1:11">
      <c r="A49" s="53"/>
      <c r="B49" s="54"/>
      <c r="C49" s="4" t="s">
        <v>30</v>
      </c>
      <c r="D49" s="50" t="s">
        <v>146</v>
      </c>
      <c r="E49" s="50"/>
      <c r="F49" s="50"/>
      <c r="G49" s="50"/>
      <c r="H49" s="50"/>
      <c r="I49" s="6" t="s">
        <v>283</v>
      </c>
      <c r="J49" s="4" t="s">
        <v>316</v>
      </c>
      <c r="K49" s="18">
        <f t="shared" si="0"/>
        <v>1</v>
      </c>
    </row>
    <row r="50" spans="1:11" hidden="1">
      <c r="A50" s="53"/>
      <c r="B50" s="54"/>
      <c r="C50" s="4" t="s">
        <v>31</v>
      </c>
      <c r="D50" s="50" t="s">
        <v>147</v>
      </c>
      <c r="E50" s="50"/>
      <c r="F50" s="50"/>
      <c r="G50" s="50"/>
      <c r="H50" s="50"/>
      <c r="I50" s="25" t="s">
        <v>293</v>
      </c>
      <c r="J50" s="4" t="s">
        <v>317</v>
      </c>
      <c r="K50" s="18">
        <f>2/5</f>
        <v>0.4</v>
      </c>
    </row>
    <row r="51" spans="1:11" hidden="1">
      <c r="A51" s="53"/>
      <c r="B51" s="54"/>
      <c r="C51" s="4" t="s">
        <v>32</v>
      </c>
      <c r="D51" s="50" t="s">
        <v>148</v>
      </c>
      <c r="E51" s="50"/>
      <c r="F51" s="50"/>
      <c r="G51" s="50"/>
      <c r="H51" s="50"/>
      <c r="I51" s="25" t="s">
        <v>293</v>
      </c>
      <c r="J51" s="4" t="s">
        <v>318</v>
      </c>
      <c r="K51" s="18">
        <f>2/5</f>
        <v>0.4</v>
      </c>
    </row>
    <row r="52" spans="1:11" hidden="1">
      <c r="A52" s="53"/>
      <c r="B52" s="47" t="s">
        <v>177</v>
      </c>
      <c r="C52" s="47"/>
      <c r="D52" s="47"/>
      <c r="E52" s="47"/>
      <c r="F52" s="47"/>
      <c r="G52" s="47"/>
      <c r="H52" s="47"/>
      <c r="I52" s="3"/>
      <c r="J52" s="3"/>
      <c r="K52" s="27">
        <f>K53</f>
        <v>0.6</v>
      </c>
    </row>
    <row r="53" spans="1:11">
      <c r="A53" s="53"/>
      <c r="B53" s="5"/>
      <c r="C53" s="4" t="s">
        <v>33</v>
      </c>
      <c r="D53" s="50" t="s">
        <v>149</v>
      </c>
      <c r="E53" s="50"/>
      <c r="F53" s="50"/>
      <c r="G53" s="50"/>
      <c r="H53" s="50"/>
      <c r="I53" s="21" t="s">
        <v>284</v>
      </c>
      <c r="J53" s="4" t="s">
        <v>319</v>
      </c>
      <c r="K53" s="18">
        <f>3/5</f>
        <v>0.6</v>
      </c>
    </row>
    <row r="54" spans="1:11" hidden="1">
      <c r="A54" s="53"/>
      <c r="B54" s="47" t="s">
        <v>178</v>
      </c>
      <c r="C54" s="47"/>
      <c r="D54" s="47"/>
      <c r="E54" s="47"/>
      <c r="F54" s="47"/>
      <c r="G54" s="47"/>
      <c r="H54" s="47"/>
      <c r="I54" s="3"/>
      <c r="J54" s="3"/>
      <c r="K54" s="19">
        <f>(K55+K56+K57+K58+K59)/5</f>
        <v>0.68</v>
      </c>
    </row>
    <row r="55" spans="1:11">
      <c r="A55" s="53"/>
      <c r="B55" s="54"/>
      <c r="C55" s="4" t="s">
        <v>34</v>
      </c>
      <c r="D55" s="50" t="s">
        <v>150</v>
      </c>
      <c r="E55" s="50"/>
      <c r="F55" s="50"/>
      <c r="G55" s="50"/>
      <c r="H55" s="50"/>
      <c r="I55" s="17" t="s">
        <v>280</v>
      </c>
      <c r="J55" s="4" t="s">
        <v>321</v>
      </c>
      <c r="K55" s="18">
        <f>4/5</f>
        <v>0.8</v>
      </c>
    </row>
    <row r="56" spans="1:11">
      <c r="A56" s="53"/>
      <c r="B56" s="54"/>
      <c r="C56" s="4" t="s">
        <v>35</v>
      </c>
      <c r="D56" s="50" t="s">
        <v>151</v>
      </c>
      <c r="E56" s="50"/>
      <c r="F56" s="50"/>
      <c r="G56" s="50"/>
      <c r="H56" s="50"/>
      <c r="I56" s="17" t="s">
        <v>280</v>
      </c>
      <c r="J56" s="4" t="s">
        <v>322</v>
      </c>
      <c r="K56" s="18">
        <f t="shared" ref="K56:K57" si="1">4/5</f>
        <v>0.8</v>
      </c>
    </row>
    <row r="57" spans="1:11">
      <c r="A57" s="53"/>
      <c r="B57" s="54"/>
      <c r="C57" s="4" t="s">
        <v>36</v>
      </c>
      <c r="D57" s="50" t="s">
        <v>152</v>
      </c>
      <c r="E57" s="50"/>
      <c r="F57" s="50"/>
      <c r="G57" s="50"/>
      <c r="H57" s="50"/>
      <c r="I57" s="17" t="s">
        <v>280</v>
      </c>
      <c r="J57" s="4" t="s">
        <v>323</v>
      </c>
      <c r="K57" s="18">
        <f t="shared" si="1"/>
        <v>0.8</v>
      </c>
    </row>
    <row r="58" spans="1:11">
      <c r="A58" s="53"/>
      <c r="B58" s="54"/>
      <c r="C58" s="4" t="s">
        <v>37</v>
      </c>
      <c r="D58" s="50" t="s">
        <v>153</v>
      </c>
      <c r="E58" s="50"/>
      <c r="F58" s="50"/>
      <c r="G58" s="50"/>
      <c r="H58" s="50"/>
      <c r="I58" s="6" t="s">
        <v>283</v>
      </c>
      <c r="J58" s="4" t="s">
        <v>320</v>
      </c>
      <c r="K58" s="18">
        <f>5/5</f>
        <v>1</v>
      </c>
    </row>
    <row r="59" spans="1:11" hidden="1">
      <c r="A59" s="53"/>
      <c r="B59" s="54"/>
      <c r="C59" s="4" t="s">
        <v>38</v>
      </c>
      <c r="D59" s="50" t="s">
        <v>154</v>
      </c>
      <c r="E59" s="50"/>
      <c r="F59" s="50"/>
      <c r="G59" s="50"/>
      <c r="H59" s="50"/>
      <c r="I59" s="22" t="s">
        <v>285</v>
      </c>
      <c r="J59" s="4" t="s">
        <v>403</v>
      </c>
      <c r="K59" s="18">
        <f>0/5</f>
        <v>0</v>
      </c>
    </row>
    <row r="60" spans="1:11" hidden="1">
      <c r="A60" s="49" t="s">
        <v>155</v>
      </c>
      <c r="B60" s="49"/>
      <c r="C60" s="49"/>
      <c r="D60" s="49"/>
      <c r="E60" s="49"/>
      <c r="F60" s="49"/>
      <c r="G60" s="49"/>
      <c r="H60" s="49"/>
      <c r="I60" s="16"/>
      <c r="J60" s="16"/>
      <c r="K60" s="20">
        <f>K61</f>
        <v>0.8</v>
      </c>
    </row>
    <row r="61" spans="1:11" hidden="1">
      <c r="A61" s="53"/>
      <c r="B61" s="47" t="s">
        <v>161</v>
      </c>
      <c r="C61" s="47"/>
      <c r="D61" s="47"/>
      <c r="E61" s="47"/>
      <c r="F61" s="47"/>
      <c r="G61" s="47"/>
      <c r="H61" s="47"/>
      <c r="I61" s="3"/>
      <c r="J61" s="3"/>
      <c r="K61" s="19">
        <f>(K62+K63)/2</f>
        <v>0.8</v>
      </c>
    </row>
    <row r="62" spans="1:11">
      <c r="A62" s="53"/>
      <c r="B62" s="54"/>
      <c r="C62" s="4" t="s">
        <v>39</v>
      </c>
      <c r="D62" s="50" t="s">
        <v>162</v>
      </c>
      <c r="E62" s="50"/>
      <c r="F62" s="50"/>
      <c r="G62" s="50"/>
      <c r="H62" s="50"/>
      <c r="I62" s="21" t="s">
        <v>284</v>
      </c>
      <c r="J62" s="26" t="s">
        <v>299</v>
      </c>
      <c r="K62" s="18">
        <f>3/5</f>
        <v>0.6</v>
      </c>
    </row>
    <row r="63" spans="1:11">
      <c r="A63" s="53"/>
      <c r="B63" s="54"/>
      <c r="C63" s="4" t="s">
        <v>40</v>
      </c>
      <c r="D63" s="50" t="s">
        <v>163</v>
      </c>
      <c r="E63" s="50"/>
      <c r="F63" s="50"/>
      <c r="G63" s="50"/>
      <c r="H63" s="50"/>
      <c r="I63" s="6" t="s">
        <v>283</v>
      </c>
      <c r="J63" s="4" t="s">
        <v>300</v>
      </c>
      <c r="K63" s="18">
        <f>5/5</f>
        <v>1</v>
      </c>
    </row>
    <row r="64" spans="1:11" hidden="1">
      <c r="A64" s="49" t="s">
        <v>164</v>
      </c>
      <c r="B64" s="49"/>
      <c r="C64" s="49"/>
      <c r="D64" s="49"/>
      <c r="E64" s="49"/>
      <c r="F64" s="49"/>
      <c r="G64" s="49"/>
      <c r="H64" s="49"/>
      <c r="I64" s="16"/>
      <c r="J64" s="16"/>
      <c r="K64" s="20">
        <f>(K65+K72)/2</f>
        <v>0.91666666666666674</v>
      </c>
    </row>
    <row r="65" spans="1:11" hidden="1">
      <c r="A65" s="53"/>
      <c r="B65" s="47" t="s">
        <v>165</v>
      </c>
      <c r="C65" s="47"/>
      <c r="D65" s="47"/>
      <c r="E65" s="47"/>
      <c r="F65" s="47"/>
      <c r="G65" s="47"/>
      <c r="H65" s="47"/>
      <c r="I65" s="3"/>
      <c r="J65" s="3"/>
      <c r="K65" s="19">
        <f>(K66+K67+K68+K69+K70+K71)/6</f>
        <v>0.83333333333333337</v>
      </c>
    </row>
    <row r="66" spans="1:11">
      <c r="A66" s="53"/>
      <c r="B66" s="54"/>
      <c r="C66" s="4" t="s">
        <v>41</v>
      </c>
      <c r="D66" s="50" t="s">
        <v>179</v>
      </c>
      <c r="E66" s="50"/>
      <c r="F66" s="50"/>
      <c r="G66" s="50"/>
      <c r="H66" s="50"/>
      <c r="I66" s="6" t="s">
        <v>283</v>
      </c>
      <c r="J66" s="28" t="s">
        <v>324</v>
      </c>
      <c r="K66" s="18">
        <f>5/5</f>
        <v>1</v>
      </c>
    </row>
    <row r="67" spans="1:11">
      <c r="A67" s="53"/>
      <c r="B67" s="54"/>
      <c r="C67" s="4" t="s">
        <v>42</v>
      </c>
      <c r="D67" s="50" t="s">
        <v>180</v>
      </c>
      <c r="E67" s="50"/>
      <c r="F67" s="50"/>
      <c r="G67" s="50"/>
      <c r="H67" s="50"/>
      <c r="I67" s="6" t="s">
        <v>283</v>
      </c>
      <c r="J67" s="4" t="s">
        <v>325</v>
      </c>
      <c r="K67" s="18">
        <f>5/5</f>
        <v>1</v>
      </c>
    </row>
    <row r="68" spans="1:11">
      <c r="A68" s="53"/>
      <c r="B68" s="54"/>
      <c r="C68" s="4" t="s">
        <v>43</v>
      </c>
      <c r="D68" s="50" t="s">
        <v>181</v>
      </c>
      <c r="E68" s="50"/>
      <c r="F68" s="50"/>
      <c r="G68" s="50"/>
      <c r="H68" s="50"/>
      <c r="I68" s="6" t="s">
        <v>283</v>
      </c>
      <c r="J68" s="28" t="s">
        <v>326</v>
      </c>
      <c r="K68" s="18">
        <f>5/5</f>
        <v>1</v>
      </c>
    </row>
    <row r="69" spans="1:11">
      <c r="A69" s="53"/>
      <c r="B69" s="54"/>
      <c r="C69" s="4" t="s">
        <v>44</v>
      </c>
      <c r="D69" s="50" t="s">
        <v>182</v>
      </c>
      <c r="E69" s="50"/>
      <c r="F69" s="50"/>
      <c r="G69" s="50"/>
      <c r="H69" s="50"/>
      <c r="I69" s="6" t="s">
        <v>283</v>
      </c>
      <c r="J69" s="4" t="s">
        <v>327</v>
      </c>
      <c r="K69" s="18">
        <f>5/5</f>
        <v>1</v>
      </c>
    </row>
    <row r="70" spans="1:11">
      <c r="A70" s="53"/>
      <c r="B70" s="54"/>
      <c r="C70" s="4" t="s">
        <v>45</v>
      </c>
      <c r="D70" s="50" t="s">
        <v>183</v>
      </c>
      <c r="E70" s="50"/>
      <c r="F70" s="50"/>
      <c r="G70" s="50"/>
      <c r="H70" s="50"/>
      <c r="I70" s="6" t="s">
        <v>283</v>
      </c>
      <c r="J70" s="4" t="s">
        <v>328</v>
      </c>
      <c r="K70" s="18">
        <f>5/5</f>
        <v>1</v>
      </c>
    </row>
    <row r="71" spans="1:11" hidden="1">
      <c r="A71" s="53"/>
      <c r="B71" s="54"/>
      <c r="C71" s="4" t="s">
        <v>46</v>
      </c>
      <c r="D71" s="50" t="s">
        <v>184</v>
      </c>
      <c r="E71" s="50"/>
      <c r="F71" s="50"/>
      <c r="G71" s="50"/>
      <c r="H71" s="50"/>
      <c r="I71" s="22" t="s">
        <v>285</v>
      </c>
      <c r="J71" s="4" t="s">
        <v>329</v>
      </c>
      <c r="K71" s="18">
        <f>0/5</f>
        <v>0</v>
      </c>
    </row>
    <row r="72" spans="1:11" hidden="1">
      <c r="A72" s="53"/>
      <c r="B72" s="47" t="s">
        <v>185</v>
      </c>
      <c r="C72" s="47"/>
      <c r="D72" s="47"/>
      <c r="E72" s="47"/>
      <c r="F72" s="47"/>
      <c r="G72" s="47"/>
      <c r="H72" s="47"/>
      <c r="I72" s="3"/>
      <c r="J72" s="3"/>
      <c r="K72" s="19">
        <f>(K73+K74+K75+K76+K77+K78+K79+K80+K81)/9</f>
        <v>1</v>
      </c>
    </row>
    <row r="73" spans="1:11">
      <c r="A73" s="53"/>
      <c r="B73" s="54"/>
      <c r="C73" s="4" t="s">
        <v>47</v>
      </c>
      <c r="D73" s="50" t="s">
        <v>186</v>
      </c>
      <c r="E73" s="50"/>
      <c r="F73" s="50"/>
      <c r="G73" s="50"/>
      <c r="H73" s="50"/>
      <c r="I73" s="6" t="s">
        <v>283</v>
      </c>
      <c r="J73" s="26" t="s">
        <v>330</v>
      </c>
      <c r="K73" s="18">
        <f t="shared" ref="K73:K81" si="2">5/5</f>
        <v>1</v>
      </c>
    </row>
    <row r="74" spans="1:11">
      <c r="A74" s="53"/>
      <c r="B74" s="54"/>
      <c r="C74" s="4" t="s">
        <v>48</v>
      </c>
      <c r="D74" s="50" t="s">
        <v>187</v>
      </c>
      <c r="E74" s="50"/>
      <c r="F74" s="50"/>
      <c r="G74" s="50"/>
      <c r="H74" s="50"/>
      <c r="I74" s="6" t="s">
        <v>283</v>
      </c>
      <c r="J74" s="4" t="s">
        <v>331</v>
      </c>
      <c r="K74" s="18">
        <f t="shared" si="2"/>
        <v>1</v>
      </c>
    </row>
    <row r="75" spans="1:11">
      <c r="A75" s="53"/>
      <c r="B75" s="54"/>
      <c r="C75" s="4" t="s">
        <v>49</v>
      </c>
      <c r="D75" s="50" t="s">
        <v>188</v>
      </c>
      <c r="E75" s="50"/>
      <c r="F75" s="50"/>
      <c r="G75" s="50"/>
      <c r="H75" s="50"/>
      <c r="I75" s="17" t="s">
        <v>280</v>
      </c>
      <c r="J75" s="4" t="s">
        <v>332</v>
      </c>
      <c r="K75" s="18">
        <f t="shared" si="2"/>
        <v>1</v>
      </c>
    </row>
    <row r="76" spans="1:11">
      <c r="A76" s="53"/>
      <c r="B76" s="54"/>
      <c r="C76" s="4" t="s">
        <v>50</v>
      </c>
      <c r="D76" s="50" t="s">
        <v>189</v>
      </c>
      <c r="E76" s="50"/>
      <c r="F76" s="50"/>
      <c r="G76" s="50"/>
      <c r="H76" s="50"/>
      <c r="I76" s="17" t="s">
        <v>280</v>
      </c>
      <c r="J76" s="4" t="s">
        <v>333</v>
      </c>
      <c r="K76" s="18">
        <f t="shared" si="2"/>
        <v>1</v>
      </c>
    </row>
    <row r="77" spans="1:11">
      <c r="A77" s="53"/>
      <c r="B77" s="54"/>
      <c r="C77" s="4" t="s">
        <v>51</v>
      </c>
      <c r="D77" s="50" t="s">
        <v>190</v>
      </c>
      <c r="E77" s="50"/>
      <c r="F77" s="50"/>
      <c r="G77" s="50"/>
      <c r="H77" s="50"/>
      <c r="I77" s="17" t="s">
        <v>280</v>
      </c>
      <c r="J77" s="4" t="s">
        <v>336</v>
      </c>
      <c r="K77" s="18">
        <f t="shared" si="2"/>
        <v>1</v>
      </c>
    </row>
    <row r="78" spans="1:11">
      <c r="A78" s="53"/>
      <c r="B78" s="54"/>
      <c r="C78" s="4" t="s">
        <v>52</v>
      </c>
      <c r="D78" s="50" t="s">
        <v>191</v>
      </c>
      <c r="E78" s="50"/>
      <c r="F78" s="50"/>
      <c r="G78" s="50"/>
      <c r="H78" s="50"/>
      <c r="I78" s="17" t="s">
        <v>280</v>
      </c>
      <c r="J78" s="4" t="s">
        <v>334</v>
      </c>
      <c r="K78" s="18">
        <f t="shared" si="2"/>
        <v>1</v>
      </c>
    </row>
    <row r="79" spans="1:11">
      <c r="A79" s="53"/>
      <c r="B79" s="54"/>
      <c r="C79" s="4" t="s">
        <v>53</v>
      </c>
      <c r="D79" s="50" t="s">
        <v>192</v>
      </c>
      <c r="E79" s="50"/>
      <c r="F79" s="50"/>
      <c r="G79" s="50"/>
      <c r="H79" s="50"/>
      <c r="I79" s="21" t="s">
        <v>284</v>
      </c>
      <c r="J79" s="4" t="s">
        <v>335</v>
      </c>
      <c r="K79" s="18">
        <f t="shared" si="2"/>
        <v>1</v>
      </c>
    </row>
    <row r="80" spans="1:11" hidden="1">
      <c r="A80" s="53"/>
      <c r="B80" s="54"/>
      <c r="C80" s="4" t="s">
        <v>54</v>
      </c>
      <c r="D80" s="50" t="s">
        <v>193</v>
      </c>
      <c r="E80" s="50"/>
      <c r="F80" s="50"/>
      <c r="G80" s="50"/>
      <c r="H80" s="50"/>
      <c r="I80" s="22" t="s">
        <v>285</v>
      </c>
      <c r="J80" s="4" t="s">
        <v>329</v>
      </c>
      <c r="K80" s="18">
        <f t="shared" si="2"/>
        <v>1</v>
      </c>
    </row>
    <row r="81" spans="1:11" hidden="1">
      <c r="A81" s="53"/>
      <c r="B81" s="54"/>
      <c r="C81" s="4" t="s">
        <v>55</v>
      </c>
      <c r="D81" s="50" t="s">
        <v>194</v>
      </c>
      <c r="E81" s="50"/>
      <c r="F81" s="50"/>
      <c r="G81" s="50"/>
      <c r="H81" s="50"/>
      <c r="I81" s="22" t="s">
        <v>285</v>
      </c>
      <c r="J81" s="4" t="s">
        <v>329</v>
      </c>
      <c r="K81" s="18">
        <f t="shared" si="2"/>
        <v>1</v>
      </c>
    </row>
    <row r="82" spans="1:11" hidden="1">
      <c r="A82" s="49" t="s">
        <v>195</v>
      </c>
      <c r="B82" s="49"/>
      <c r="C82" s="49"/>
      <c r="D82" s="49"/>
      <c r="E82" s="49"/>
      <c r="F82" s="49"/>
      <c r="G82" s="49"/>
      <c r="H82" s="49"/>
      <c r="I82" s="16"/>
      <c r="J82" s="16"/>
      <c r="K82" s="20">
        <f>(K83+K88+K90+K92+K97+K99+K102)/7</f>
        <v>0.87857142857142867</v>
      </c>
    </row>
    <row r="83" spans="1:11" hidden="1">
      <c r="A83" s="53"/>
      <c r="B83" s="47" t="s">
        <v>196</v>
      </c>
      <c r="C83" s="47"/>
      <c r="D83" s="47"/>
      <c r="E83" s="47"/>
      <c r="F83" s="47"/>
      <c r="G83" s="47"/>
      <c r="H83" s="47"/>
      <c r="I83" s="3"/>
      <c r="J83" s="3"/>
      <c r="K83" s="27">
        <f>(K84+K85+K86+K87)/4</f>
        <v>0.5</v>
      </c>
    </row>
    <row r="84" spans="1:11">
      <c r="A84" s="53"/>
      <c r="B84" s="51"/>
      <c r="C84" s="33" t="s">
        <v>56</v>
      </c>
      <c r="D84" s="48" t="s">
        <v>197</v>
      </c>
      <c r="E84" s="48"/>
      <c r="F84" s="48"/>
      <c r="G84" s="48"/>
      <c r="H84" s="48"/>
      <c r="I84" s="6" t="s">
        <v>283</v>
      </c>
      <c r="J84" s="4" t="s">
        <v>337</v>
      </c>
      <c r="K84" s="18">
        <f>5/5</f>
        <v>1</v>
      </c>
    </row>
    <row r="85" spans="1:11" hidden="1">
      <c r="A85" s="53"/>
      <c r="B85" s="51"/>
      <c r="C85" s="33" t="s">
        <v>57</v>
      </c>
      <c r="D85" s="48" t="s">
        <v>198</v>
      </c>
      <c r="E85" s="48"/>
      <c r="F85" s="48"/>
      <c r="G85" s="48"/>
      <c r="H85" s="48"/>
      <c r="I85" s="2" t="s">
        <v>292</v>
      </c>
      <c r="J85" s="4" t="s">
        <v>338</v>
      </c>
      <c r="K85" s="18">
        <f>1/5</f>
        <v>0.2</v>
      </c>
    </row>
    <row r="86" spans="1:11" hidden="1">
      <c r="A86" s="53"/>
      <c r="B86" s="51"/>
      <c r="C86" s="33" t="s">
        <v>58</v>
      </c>
      <c r="D86" s="48" t="s">
        <v>199</v>
      </c>
      <c r="E86" s="48"/>
      <c r="F86" s="48"/>
      <c r="G86" s="48"/>
      <c r="H86" s="48"/>
      <c r="I86" s="25" t="s">
        <v>293</v>
      </c>
      <c r="J86" s="4" t="s">
        <v>339</v>
      </c>
      <c r="K86" s="18">
        <f>2/5</f>
        <v>0.4</v>
      </c>
    </row>
    <row r="87" spans="1:11" hidden="1">
      <c r="A87" s="53"/>
      <c r="B87" s="51"/>
      <c r="C87" s="33" t="s">
        <v>59</v>
      </c>
      <c r="D87" s="48" t="s">
        <v>200</v>
      </c>
      <c r="E87" s="48"/>
      <c r="F87" s="48"/>
      <c r="G87" s="48"/>
      <c r="H87" s="48"/>
      <c r="I87" s="25" t="s">
        <v>293</v>
      </c>
      <c r="J87" s="4" t="s">
        <v>340</v>
      </c>
      <c r="K87" s="18">
        <f>2/5</f>
        <v>0.4</v>
      </c>
    </row>
    <row r="88" spans="1:11" hidden="1">
      <c r="A88" s="53"/>
      <c r="B88" s="52" t="s">
        <v>201</v>
      </c>
      <c r="C88" s="52"/>
      <c r="D88" s="52"/>
      <c r="E88" s="52"/>
      <c r="F88" s="52"/>
      <c r="G88" s="52"/>
      <c r="H88" s="52"/>
      <c r="I88" s="3"/>
      <c r="J88" s="3"/>
      <c r="K88" s="27">
        <f>K89</f>
        <v>1</v>
      </c>
    </row>
    <row r="89" spans="1:11">
      <c r="A89" s="53"/>
      <c r="B89" s="44"/>
      <c r="C89" s="33" t="s">
        <v>60</v>
      </c>
      <c r="D89" s="48" t="s">
        <v>202</v>
      </c>
      <c r="E89" s="48"/>
      <c r="F89" s="48"/>
      <c r="G89" s="48"/>
      <c r="H89" s="48"/>
      <c r="I89" s="6" t="s">
        <v>283</v>
      </c>
      <c r="J89" s="4" t="s">
        <v>341</v>
      </c>
      <c r="K89" s="18">
        <f>5/5</f>
        <v>1</v>
      </c>
    </row>
    <row r="90" spans="1:11" hidden="1">
      <c r="A90" s="53"/>
      <c r="B90" s="52" t="s">
        <v>203</v>
      </c>
      <c r="C90" s="52"/>
      <c r="D90" s="52"/>
      <c r="E90" s="52"/>
      <c r="F90" s="52"/>
      <c r="G90" s="52"/>
      <c r="H90" s="52"/>
      <c r="I90" s="3"/>
      <c r="J90" s="3"/>
      <c r="K90" s="27">
        <f>K91</f>
        <v>0.8</v>
      </c>
    </row>
    <row r="91" spans="1:11">
      <c r="A91" s="53"/>
      <c r="B91" s="44"/>
      <c r="C91" s="33" t="s">
        <v>61</v>
      </c>
      <c r="D91" s="48" t="s">
        <v>204</v>
      </c>
      <c r="E91" s="48"/>
      <c r="F91" s="48"/>
      <c r="G91" s="48"/>
      <c r="H91" s="48"/>
      <c r="I91" s="17" t="s">
        <v>280</v>
      </c>
      <c r="J91" s="4" t="s">
        <v>342</v>
      </c>
      <c r="K91" s="18">
        <f>4/5</f>
        <v>0.8</v>
      </c>
    </row>
    <row r="92" spans="1:11" hidden="1">
      <c r="A92" s="53"/>
      <c r="B92" s="52" t="s">
        <v>205</v>
      </c>
      <c r="C92" s="52"/>
      <c r="D92" s="52"/>
      <c r="E92" s="52"/>
      <c r="F92" s="52"/>
      <c r="G92" s="52"/>
      <c r="H92" s="52"/>
      <c r="I92" s="3"/>
      <c r="J92" s="3"/>
      <c r="K92" s="19">
        <f>(K93+K94+K95+K96)/4</f>
        <v>0.85</v>
      </c>
    </row>
    <row r="93" spans="1:11">
      <c r="A93" s="53"/>
      <c r="B93" s="51"/>
      <c r="C93" s="33" t="s">
        <v>62</v>
      </c>
      <c r="D93" s="48" t="s">
        <v>206</v>
      </c>
      <c r="E93" s="48"/>
      <c r="F93" s="48"/>
      <c r="G93" s="48"/>
      <c r="H93" s="48"/>
      <c r="I93" s="6" t="s">
        <v>283</v>
      </c>
      <c r="J93" s="4" t="s">
        <v>343</v>
      </c>
      <c r="K93" s="18">
        <f>5/5</f>
        <v>1</v>
      </c>
    </row>
    <row r="94" spans="1:11">
      <c r="A94" s="53"/>
      <c r="B94" s="51"/>
      <c r="C94" s="33" t="s">
        <v>63</v>
      </c>
      <c r="D94" s="48" t="s">
        <v>207</v>
      </c>
      <c r="E94" s="48"/>
      <c r="F94" s="48"/>
      <c r="G94" s="48"/>
      <c r="H94" s="48"/>
      <c r="I94" s="6" t="s">
        <v>283</v>
      </c>
      <c r="J94" s="4" t="s">
        <v>344</v>
      </c>
      <c r="K94" s="18">
        <f>5/5</f>
        <v>1</v>
      </c>
    </row>
    <row r="95" spans="1:11" hidden="1">
      <c r="A95" s="53"/>
      <c r="B95" s="51"/>
      <c r="C95" s="33" t="s">
        <v>64</v>
      </c>
      <c r="D95" s="48" t="s">
        <v>208</v>
      </c>
      <c r="E95" s="48"/>
      <c r="F95" s="48"/>
      <c r="G95" s="48"/>
      <c r="H95" s="48"/>
      <c r="I95" s="25" t="s">
        <v>293</v>
      </c>
      <c r="J95" s="4" t="s">
        <v>345</v>
      </c>
      <c r="K95" s="18">
        <f>2/5</f>
        <v>0.4</v>
      </c>
    </row>
    <row r="96" spans="1:11">
      <c r="A96" s="53"/>
      <c r="B96" s="51"/>
      <c r="C96" s="33" t="s">
        <v>65</v>
      </c>
      <c r="D96" s="48" t="s">
        <v>209</v>
      </c>
      <c r="E96" s="48"/>
      <c r="F96" s="48"/>
      <c r="G96" s="48"/>
      <c r="H96" s="48"/>
      <c r="I96" s="6" t="s">
        <v>283</v>
      </c>
      <c r="J96" s="4" t="s">
        <v>346</v>
      </c>
      <c r="K96" s="18">
        <f>5/5</f>
        <v>1</v>
      </c>
    </row>
    <row r="97" spans="1:11" hidden="1">
      <c r="A97" s="53"/>
      <c r="B97" s="52" t="s">
        <v>210</v>
      </c>
      <c r="C97" s="52"/>
      <c r="D97" s="52"/>
      <c r="E97" s="52"/>
      <c r="F97" s="52"/>
      <c r="G97" s="52"/>
      <c r="H97" s="52"/>
      <c r="I97" s="3"/>
      <c r="J97" s="3"/>
      <c r="K97" s="27">
        <f>K98</f>
        <v>1</v>
      </c>
    </row>
    <row r="98" spans="1:11">
      <c r="A98" s="53"/>
      <c r="B98" s="44"/>
      <c r="C98" s="33" t="s">
        <v>66</v>
      </c>
      <c r="D98" s="48" t="s">
        <v>211</v>
      </c>
      <c r="E98" s="48"/>
      <c r="F98" s="48"/>
      <c r="G98" s="48"/>
      <c r="H98" s="48"/>
      <c r="I98" s="6" t="s">
        <v>283</v>
      </c>
      <c r="J98" s="4" t="s">
        <v>347</v>
      </c>
      <c r="K98" s="18">
        <f>5/5</f>
        <v>1</v>
      </c>
    </row>
    <row r="99" spans="1:11" hidden="1">
      <c r="A99" s="53"/>
      <c r="B99" s="52" t="s">
        <v>212</v>
      </c>
      <c r="C99" s="52"/>
      <c r="D99" s="52"/>
      <c r="E99" s="52"/>
      <c r="F99" s="52"/>
      <c r="G99" s="52"/>
      <c r="H99" s="52"/>
      <c r="I99" s="3"/>
      <c r="J99" s="3"/>
      <c r="K99" s="19">
        <f>(K100+K101)/2</f>
        <v>1</v>
      </c>
    </row>
    <row r="100" spans="1:11">
      <c r="A100" s="53"/>
      <c r="B100" s="51"/>
      <c r="C100" s="33" t="s">
        <v>67</v>
      </c>
      <c r="D100" s="48" t="s">
        <v>213</v>
      </c>
      <c r="E100" s="48"/>
      <c r="F100" s="48"/>
      <c r="G100" s="48"/>
      <c r="H100" s="48"/>
      <c r="I100" s="6" t="s">
        <v>283</v>
      </c>
      <c r="J100" s="4" t="s">
        <v>348</v>
      </c>
      <c r="K100" s="18">
        <f>5/5</f>
        <v>1</v>
      </c>
    </row>
    <row r="101" spans="1:11">
      <c r="A101" s="53"/>
      <c r="B101" s="51"/>
      <c r="C101" s="33" t="s">
        <v>68</v>
      </c>
      <c r="D101" s="48" t="s">
        <v>214</v>
      </c>
      <c r="E101" s="48"/>
      <c r="F101" s="48"/>
      <c r="G101" s="48"/>
      <c r="H101" s="48"/>
      <c r="I101" s="6" t="s">
        <v>283</v>
      </c>
      <c r="J101" s="4" t="s">
        <v>349</v>
      </c>
      <c r="K101" s="18">
        <f>5/5</f>
        <v>1</v>
      </c>
    </row>
    <row r="102" spans="1:11" hidden="1">
      <c r="A102" s="53"/>
      <c r="B102" s="52" t="s">
        <v>215</v>
      </c>
      <c r="C102" s="52"/>
      <c r="D102" s="52"/>
      <c r="E102" s="52"/>
      <c r="F102" s="52"/>
      <c r="G102" s="52"/>
      <c r="H102" s="52"/>
      <c r="I102" s="3"/>
      <c r="J102" s="3"/>
      <c r="K102" s="27">
        <f>K103</f>
        <v>1</v>
      </c>
    </row>
    <row r="103" spans="1:11" ht="15.75" thickBot="1">
      <c r="A103" s="53"/>
      <c r="B103" s="44"/>
      <c r="C103" s="33" t="s">
        <v>69</v>
      </c>
      <c r="D103" s="48" t="s">
        <v>216</v>
      </c>
      <c r="E103" s="48"/>
      <c r="F103" s="48"/>
      <c r="G103" s="48"/>
      <c r="H103" s="48"/>
      <c r="I103" s="6" t="s">
        <v>283</v>
      </c>
      <c r="J103" s="4" t="s">
        <v>350</v>
      </c>
      <c r="K103" s="18">
        <f>5/5</f>
        <v>1</v>
      </c>
    </row>
    <row r="104" spans="1:11" ht="15.75" hidden="1" thickBot="1">
      <c r="A104" s="49" t="s">
        <v>217</v>
      </c>
      <c r="B104" s="49"/>
      <c r="C104" s="49"/>
      <c r="D104" s="49"/>
      <c r="E104" s="49"/>
      <c r="F104" s="49"/>
      <c r="G104" s="49"/>
      <c r="H104" s="49"/>
      <c r="I104" s="16"/>
      <c r="J104" s="16"/>
      <c r="K104" s="24">
        <f>(K105+K109)/2</f>
        <v>0.79166666666666663</v>
      </c>
    </row>
    <row r="105" spans="1:11" ht="15.75" hidden="1" thickBot="1">
      <c r="A105" s="53"/>
      <c r="B105" s="47" t="s">
        <v>218</v>
      </c>
      <c r="C105" s="47"/>
      <c r="D105" s="47"/>
      <c r="E105" s="47"/>
      <c r="F105" s="47"/>
      <c r="G105" s="47"/>
      <c r="H105" s="47"/>
      <c r="I105" s="3"/>
      <c r="J105" s="3"/>
      <c r="K105" s="19">
        <f>(K106+K107+K108)/3</f>
        <v>0.93333333333333324</v>
      </c>
    </row>
    <row r="106" spans="1:11" ht="45.75" thickBot="1">
      <c r="A106" s="53"/>
      <c r="B106" s="54"/>
      <c r="C106" s="4" t="s">
        <v>70</v>
      </c>
      <c r="D106" s="50" t="s">
        <v>219</v>
      </c>
      <c r="E106" s="50"/>
      <c r="F106" s="50"/>
      <c r="G106" s="50"/>
      <c r="H106" s="50"/>
      <c r="I106" s="6" t="s">
        <v>283</v>
      </c>
      <c r="J106" s="31" t="s">
        <v>351</v>
      </c>
      <c r="K106" s="18">
        <f>5/5</f>
        <v>1</v>
      </c>
    </row>
    <row r="107" spans="1:11" ht="45.75" thickBot="1">
      <c r="A107" s="53"/>
      <c r="B107" s="54"/>
      <c r="C107" s="4" t="s">
        <v>71</v>
      </c>
      <c r="D107" s="50" t="s">
        <v>422</v>
      </c>
      <c r="E107" s="50"/>
      <c r="F107" s="50"/>
      <c r="G107" s="50"/>
      <c r="H107" s="50"/>
      <c r="I107" s="6" t="s">
        <v>283</v>
      </c>
      <c r="J107" s="32" t="s">
        <v>365</v>
      </c>
      <c r="K107" s="18">
        <f>5/5</f>
        <v>1</v>
      </c>
    </row>
    <row r="108" spans="1:11" ht="45.75" thickBot="1">
      <c r="A108" s="53"/>
      <c r="B108" s="54"/>
      <c r="C108" s="4" t="s">
        <v>72</v>
      </c>
      <c r="D108" s="50" t="s">
        <v>221</v>
      </c>
      <c r="E108" s="50"/>
      <c r="F108" s="50"/>
      <c r="G108" s="50"/>
      <c r="H108" s="50"/>
      <c r="I108" s="17" t="s">
        <v>280</v>
      </c>
      <c r="J108" s="32" t="s">
        <v>366</v>
      </c>
      <c r="K108" s="18">
        <f>4/5</f>
        <v>0.8</v>
      </c>
    </row>
    <row r="109" spans="1:11" ht="15.75" hidden="1" thickBot="1">
      <c r="A109" s="53"/>
      <c r="B109" s="47" t="s">
        <v>222</v>
      </c>
      <c r="C109" s="47"/>
      <c r="D109" s="47"/>
      <c r="E109" s="47"/>
      <c r="F109" s="47"/>
      <c r="G109" s="47"/>
      <c r="H109" s="47"/>
      <c r="I109" s="3"/>
      <c r="J109" s="30"/>
      <c r="K109" s="19">
        <f>(K110+K111+K112+K113)/4</f>
        <v>0.65</v>
      </c>
    </row>
    <row r="110" spans="1:11" ht="45.75" thickBot="1">
      <c r="A110" s="53"/>
      <c r="B110" s="54"/>
      <c r="C110" s="4" t="s">
        <v>73</v>
      </c>
      <c r="D110" s="50" t="s">
        <v>223</v>
      </c>
      <c r="E110" s="50"/>
      <c r="F110" s="50"/>
      <c r="G110" s="50"/>
      <c r="H110" s="50"/>
      <c r="I110" s="6" t="s">
        <v>283</v>
      </c>
      <c r="J110" s="31" t="s">
        <v>352</v>
      </c>
      <c r="K110" s="18">
        <f>5/5</f>
        <v>1</v>
      </c>
    </row>
    <row r="111" spans="1:11" ht="45.75" thickBot="1">
      <c r="A111" s="53"/>
      <c r="B111" s="54"/>
      <c r="C111" s="4" t="s">
        <v>74</v>
      </c>
      <c r="D111" s="50" t="s">
        <v>224</v>
      </c>
      <c r="E111" s="50"/>
      <c r="F111" s="50"/>
      <c r="G111" s="50"/>
      <c r="H111" s="50"/>
      <c r="I111" s="17" t="s">
        <v>280</v>
      </c>
      <c r="J111" s="32" t="s">
        <v>367</v>
      </c>
      <c r="K111" s="18">
        <f>4/5</f>
        <v>0.8</v>
      </c>
    </row>
    <row r="112" spans="1:11" ht="60.75" hidden="1" thickBot="1">
      <c r="A112" s="53"/>
      <c r="B112" s="54"/>
      <c r="C112" s="4" t="s">
        <v>75</v>
      </c>
      <c r="D112" s="50" t="s">
        <v>225</v>
      </c>
      <c r="E112" s="50"/>
      <c r="F112" s="50"/>
      <c r="G112" s="50"/>
      <c r="H112" s="50"/>
      <c r="I112" s="2" t="s">
        <v>292</v>
      </c>
      <c r="J112" s="32" t="s">
        <v>368</v>
      </c>
      <c r="K112" s="18">
        <f>1/5</f>
        <v>0.2</v>
      </c>
    </row>
    <row r="113" spans="1:11" ht="15.75" thickBot="1">
      <c r="A113" s="53"/>
      <c r="B113" s="54"/>
      <c r="C113" s="4" t="s">
        <v>76</v>
      </c>
      <c r="D113" s="50" t="s">
        <v>226</v>
      </c>
      <c r="E113" s="50"/>
      <c r="F113" s="50"/>
      <c r="G113" s="50"/>
      <c r="H113" s="50"/>
      <c r="I113" s="21" t="s">
        <v>284</v>
      </c>
      <c r="J113" s="26" t="s">
        <v>353</v>
      </c>
      <c r="K113" s="18">
        <f>3/5</f>
        <v>0.6</v>
      </c>
    </row>
    <row r="114" spans="1:11" ht="15.75" hidden="1" thickBot="1">
      <c r="A114" s="49" t="s">
        <v>227</v>
      </c>
      <c r="B114" s="49"/>
      <c r="C114" s="49"/>
      <c r="D114" s="49"/>
      <c r="E114" s="49"/>
      <c r="F114" s="49"/>
      <c r="G114" s="49"/>
      <c r="H114" s="49"/>
      <c r="I114" s="16"/>
      <c r="J114" s="16"/>
      <c r="K114" s="24">
        <f>(K115+K119+K129)/3</f>
        <v>0.46666666666666662</v>
      </c>
    </row>
    <row r="115" spans="1:11" ht="15.75" hidden="1" thickBot="1">
      <c r="A115" s="53"/>
      <c r="B115" s="47" t="s">
        <v>228</v>
      </c>
      <c r="C115" s="47"/>
      <c r="D115" s="47"/>
      <c r="E115" s="47"/>
      <c r="F115" s="47"/>
      <c r="G115" s="47"/>
      <c r="H115" s="47"/>
      <c r="I115" s="3"/>
      <c r="J115" s="3"/>
      <c r="K115" s="19">
        <f>(K116+K117+K118)/3</f>
        <v>0.6</v>
      </c>
    </row>
    <row r="116" spans="1:11" ht="60.75" thickBot="1">
      <c r="A116" s="53"/>
      <c r="B116" s="54"/>
      <c r="C116" s="4" t="s">
        <v>77</v>
      </c>
      <c r="D116" s="50" t="s">
        <v>229</v>
      </c>
      <c r="E116" s="50"/>
      <c r="F116" s="50"/>
      <c r="G116" s="50"/>
      <c r="H116" s="50"/>
      <c r="I116" s="21" t="s">
        <v>284</v>
      </c>
      <c r="J116" s="31" t="s">
        <v>370</v>
      </c>
      <c r="K116" s="18">
        <f>3/5</f>
        <v>0.6</v>
      </c>
    </row>
    <row r="117" spans="1:11" ht="45.75" thickBot="1">
      <c r="A117" s="53"/>
      <c r="B117" s="54"/>
      <c r="C117" s="4" t="s">
        <v>78</v>
      </c>
      <c r="D117" s="50" t="s">
        <v>230</v>
      </c>
      <c r="E117" s="50"/>
      <c r="F117" s="50"/>
      <c r="G117" s="50"/>
      <c r="H117" s="50"/>
      <c r="I117" s="17" t="s">
        <v>280</v>
      </c>
      <c r="J117" s="32" t="s">
        <v>354</v>
      </c>
      <c r="K117" s="18">
        <f>3/5</f>
        <v>0.6</v>
      </c>
    </row>
    <row r="118" spans="1:11" ht="60.75" thickBot="1">
      <c r="A118" s="53"/>
      <c r="B118" s="54"/>
      <c r="C118" s="4" t="s">
        <v>79</v>
      </c>
      <c r="D118" s="50" t="s">
        <v>231</v>
      </c>
      <c r="E118" s="50"/>
      <c r="F118" s="50"/>
      <c r="G118" s="50"/>
      <c r="H118" s="50"/>
      <c r="I118" s="17" t="s">
        <v>280</v>
      </c>
      <c r="J118" s="32" t="s">
        <v>369</v>
      </c>
      <c r="K118" s="18">
        <f>3/5</f>
        <v>0.6</v>
      </c>
    </row>
    <row r="119" spans="1:11" hidden="1">
      <c r="A119" s="53"/>
      <c r="B119" s="47" t="s">
        <v>232</v>
      </c>
      <c r="C119" s="47"/>
      <c r="D119" s="47"/>
      <c r="E119" s="47"/>
      <c r="F119" s="47"/>
      <c r="G119" s="47"/>
      <c r="H119" s="47"/>
      <c r="I119" s="3"/>
      <c r="J119" s="3"/>
      <c r="K119" s="27">
        <f>K126</f>
        <v>0.6</v>
      </c>
    </row>
    <row r="120" spans="1:11" ht="15.75" hidden="1" thickBot="1">
      <c r="A120" s="53"/>
      <c r="B120" s="54"/>
      <c r="C120" s="4" t="s">
        <v>80</v>
      </c>
      <c r="D120" s="48" t="s">
        <v>233</v>
      </c>
      <c r="E120" s="48"/>
      <c r="F120" s="48"/>
      <c r="G120" s="48"/>
      <c r="H120" s="48"/>
      <c r="I120" s="29" t="s">
        <v>355</v>
      </c>
      <c r="J120" s="31" t="s">
        <v>355</v>
      </c>
      <c r="K120" s="6"/>
    </row>
    <row r="121" spans="1:11" ht="15.75" hidden="1" thickBot="1">
      <c r="A121" s="53"/>
      <c r="B121" s="54"/>
      <c r="C121" s="4" t="s">
        <v>81</v>
      </c>
      <c r="D121" s="50" t="s">
        <v>234</v>
      </c>
      <c r="E121" s="50"/>
      <c r="F121" s="50"/>
      <c r="G121" s="50"/>
      <c r="H121" s="50"/>
      <c r="I121" s="29" t="s">
        <v>355</v>
      </c>
      <c r="J121" s="31" t="s">
        <v>355</v>
      </c>
      <c r="K121" s="6"/>
    </row>
    <row r="122" spans="1:11" ht="15.75" hidden="1" thickBot="1">
      <c r="A122" s="53"/>
      <c r="B122" s="54"/>
      <c r="C122" s="4" t="s">
        <v>82</v>
      </c>
      <c r="D122" s="48" t="s">
        <v>235</v>
      </c>
      <c r="E122" s="48"/>
      <c r="F122" s="48"/>
      <c r="G122" s="48"/>
      <c r="H122" s="48"/>
      <c r="I122" s="29" t="s">
        <v>355</v>
      </c>
      <c r="J122" s="31" t="s">
        <v>355</v>
      </c>
      <c r="K122" s="6"/>
    </row>
    <row r="123" spans="1:11" ht="15.75" hidden="1" thickBot="1">
      <c r="A123" s="53"/>
      <c r="B123" s="54"/>
      <c r="C123" s="4" t="s">
        <v>83</v>
      </c>
      <c r="D123" s="50" t="s">
        <v>236</v>
      </c>
      <c r="E123" s="50"/>
      <c r="F123" s="50"/>
      <c r="G123" s="50"/>
      <c r="H123" s="50"/>
      <c r="I123" s="29" t="s">
        <v>355</v>
      </c>
      <c r="J123" s="31" t="s">
        <v>355</v>
      </c>
      <c r="K123" s="6"/>
    </row>
    <row r="124" spans="1:11" ht="15.75" hidden="1" thickBot="1">
      <c r="A124" s="53"/>
      <c r="B124" s="54"/>
      <c r="C124" s="4" t="s">
        <v>84</v>
      </c>
      <c r="D124" s="50" t="s">
        <v>237</v>
      </c>
      <c r="E124" s="50"/>
      <c r="F124" s="50"/>
      <c r="G124" s="50"/>
      <c r="H124" s="50"/>
      <c r="I124" s="29" t="s">
        <v>355</v>
      </c>
      <c r="J124" s="31" t="s">
        <v>355</v>
      </c>
      <c r="K124" s="6"/>
    </row>
    <row r="125" spans="1:11" ht="15.75" hidden="1" thickBot="1">
      <c r="A125" s="53"/>
      <c r="B125" s="54"/>
      <c r="C125" s="4" t="s">
        <v>85</v>
      </c>
      <c r="D125" s="50" t="s">
        <v>238</v>
      </c>
      <c r="E125" s="50"/>
      <c r="F125" s="50"/>
      <c r="G125" s="50"/>
      <c r="H125" s="50"/>
      <c r="I125" s="29" t="s">
        <v>355</v>
      </c>
      <c r="J125" s="31" t="s">
        <v>355</v>
      </c>
      <c r="K125" s="6"/>
    </row>
    <row r="126" spans="1:11" ht="45.75" thickBot="1">
      <c r="A126" s="53"/>
      <c r="B126" s="54"/>
      <c r="C126" s="4" t="s">
        <v>86</v>
      </c>
      <c r="D126" s="50" t="s">
        <v>239</v>
      </c>
      <c r="E126" s="50"/>
      <c r="F126" s="50"/>
      <c r="G126" s="50"/>
      <c r="H126" s="50"/>
      <c r="I126" s="21" t="s">
        <v>284</v>
      </c>
      <c r="J126" s="32" t="s">
        <v>371</v>
      </c>
      <c r="K126" s="18">
        <f>3/5</f>
        <v>0.6</v>
      </c>
    </row>
    <row r="127" spans="1:11" ht="15.75" hidden="1" thickBot="1">
      <c r="A127" s="53"/>
      <c r="B127" s="54"/>
      <c r="C127" s="4" t="s">
        <v>87</v>
      </c>
      <c r="D127" s="48" t="s">
        <v>240</v>
      </c>
      <c r="E127" s="48"/>
      <c r="F127" s="48"/>
      <c r="G127" s="48"/>
      <c r="H127" s="48"/>
      <c r="I127" s="29" t="s">
        <v>355</v>
      </c>
      <c r="J127" s="31" t="s">
        <v>355</v>
      </c>
      <c r="K127" s="6"/>
    </row>
    <row r="128" spans="1:11" ht="15.75" hidden="1" thickBot="1">
      <c r="A128" s="53"/>
      <c r="B128" s="54"/>
      <c r="C128" s="4" t="s">
        <v>88</v>
      </c>
      <c r="D128" s="48" t="s">
        <v>241</v>
      </c>
      <c r="E128" s="48"/>
      <c r="F128" s="48"/>
      <c r="G128" s="48"/>
      <c r="H128" s="48"/>
      <c r="I128" s="29" t="s">
        <v>355</v>
      </c>
      <c r="J128" s="31" t="s">
        <v>355</v>
      </c>
      <c r="K128" s="6"/>
    </row>
    <row r="129" spans="1:11" ht="15.75" hidden="1" thickBot="1">
      <c r="A129" s="53"/>
      <c r="B129" s="47" t="s">
        <v>242</v>
      </c>
      <c r="C129" s="47"/>
      <c r="D129" s="47"/>
      <c r="E129" s="47"/>
      <c r="F129" s="47"/>
      <c r="G129" s="47"/>
      <c r="H129" s="47"/>
      <c r="I129" s="3"/>
      <c r="J129" s="3"/>
      <c r="K129" s="27">
        <f>K130</f>
        <v>0.2</v>
      </c>
    </row>
    <row r="130" spans="1:11" ht="15.75" hidden="1" thickBot="1">
      <c r="A130" s="53"/>
      <c r="B130" s="5"/>
      <c r="C130" s="4" t="s">
        <v>89</v>
      </c>
      <c r="D130" s="50" t="s">
        <v>243</v>
      </c>
      <c r="E130" s="50"/>
      <c r="F130" s="50"/>
      <c r="G130" s="50"/>
      <c r="H130" s="50"/>
      <c r="I130" s="2" t="s">
        <v>292</v>
      </c>
      <c r="J130" s="28" t="s">
        <v>356</v>
      </c>
      <c r="K130" s="18">
        <f>1/5</f>
        <v>0.2</v>
      </c>
    </row>
    <row r="131" spans="1:11" ht="15.75" hidden="1" thickBot="1">
      <c r="A131" s="49" t="s">
        <v>244</v>
      </c>
      <c r="B131" s="49"/>
      <c r="C131" s="49"/>
      <c r="D131" s="49"/>
      <c r="E131" s="49"/>
      <c r="F131" s="49"/>
      <c r="G131" s="49"/>
      <c r="H131" s="49"/>
      <c r="I131" s="16"/>
      <c r="J131" s="16"/>
      <c r="K131" s="24">
        <f>(K132+K136)/2</f>
        <v>0.8666666666666667</v>
      </c>
    </row>
    <row r="132" spans="1:11" ht="15.75" hidden="1" thickBot="1">
      <c r="A132" s="53"/>
      <c r="B132" s="47" t="s">
        <v>245</v>
      </c>
      <c r="C132" s="47"/>
      <c r="D132" s="47"/>
      <c r="E132" s="47"/>
      <c r="F132" s="47"/>
      <c r="G132" s="47"/>
      <c r="H132" s="47"/>
      <c r="I132" s="3"/>
      <c r="J132" s="3"/>
      <c r="K132" s="19">
        <f>(K133+K134+K135)/3</f>
        <v>0.93333333333333324</v>
      </c>
    </row>
    <row r="133" spans="1:11" ht="45.75" thickBot="1">
      <c r="A133" s="53"/>
      <c r="B133" s="51"/>
      <c r="C133" s="33" t="s">
        <v>90</v>
      </c>
      <c r="D133" s="48" t="s">
        <v>246</v>
      </c>
      <c r="E133" s="48"/>
      <c r="F133" s="48"/>
      <c r="G133" s="48"/>
      <c r="H133" s="48"/>
      <c r="I133" s="6" t="s">
        <v>283</v>
      </c>
      <c r="J133" s="31" t="s">
        <v>372</v>
      </c>
      <c r="K133" s="18">
        <f>5/5</f>
        <v>1</v>
      </c>
    </row>
    <row r="134" spans="1:11" ht="45.75" thickBot="1">
      <c r="A134" s="53"/>
      <c r="B134" s="51"/>
      <c r="C134" s="33" t="s">
        <v>91</v>
      </c>
      <c r="D134" s="48" t="s">
        <v>247</v>
      </c>
      <c r="E134" s="48"/>
      <c r="F134" s="48"/>
      <c r="G134" s="48"/>
      <c r="H134" s="48"/>
      <c r="I134" s="17" t="s">
        <v>280</v>
      </c>
      <c r="J134" s="32" t="s">
        <v>357</v>
      </c>
      <c r="K134" s="18">
        <f>4/5</f>
        <v>0.8</v>
      </c>
    </row>
    <row r="135" spans="1:11" ht="45.75" thickBot="1">
      <c r="A135" s="53"/>
      <c r="B135" s="51"/>
      <c r="C135" s="33" t="s">
        <v>92</v>
      </c>
      <c r="D135" s="48" t="s">
        <v>248</v>
      </c>
      <c r="E135" s="48"/>
      <c r="F135" s="48"/>
      <c r="G135" s="48"/>
      <c r="H135" s="48"/>
      <c r="I135" s="6" t="s">
        <v>283</v>
      </c>
      <c r="J135" s="32" t="s">
        <v>373</v>
      </c>
      <c r="K135" s="18">
        <f>5/5</f>
        <v>1</v>
      </c>
    </row>
    <row r="136" spans="1:11" ht="15.75" hidden="1" thickBot="1">
      <c r="A136" s="53"/>
      <c r="B136" s="52" t="s">
        <v>249</v>
      </c>
      <c r="C136" s="52"/>
      <c r="D136" s="52"/>
      <c r="E136" s="52"/>
      <c r="F136" s="52"/>
      <c r="G136" s="52"/>
      <c r="H136" s="52"/>
      <c r="I136" s="3"/>
      <c r="J136" s="3"/>
      <c r="K136" s="19">
        <f>(K137+K138)/2</f>
        <v>0.8</v>
      </c>
    </row>
    <row r="137" spans="1:11" ht="45.75" thickBot="1">
      <c r="A137" s="53"/>
      <c r="B137" s="51"/>
      <c r="C137" s="33" t="s">
        <v>93</v>
      </c>
      <c r="D137" s="48" t="s">
        <v>250</v>
      </c>
      <c r="E137" s="48"/>
      <c r="F137" s="48"/>
      <c r="G137" s="48"/>
      <c r="H137" s="48"/>
      <c r="I137" s="6" t="s">
        <v>283</v>
      </c>
      <c r="J137" s="31" t="s">
        <v>358</v>
      </c>
      <c r="K137" s="18">
        <f>5/5</f>
        <v>1</v>
      </c>
    </row>
    <row r="138" spans="1:11" ht="30.75" thickBot="1">
      <c r="A138" s="53"/>
      <c r="B138" s="51"/>
      <c r="C138" s="33" t="s">
        <v>94</v>
      </c>
      <c r="D138" s="48" t="s">
        <v>251</v>
      </c>
      <c r="E138" s="48"/>
      <c r="F138" s="48"/>
      <c r="G138" s="48"/>
      <c r="H138" s="48"/>
      <c r="I138" s="21" t="s">
        <v>284</v>
      </c>
      <c r="J138" s="32" t="s">
        <v>374</v>
      </c>
      <c r="K138" s="18">
        <f>3/5</f>
        <v>0.6</v>
      </c>
    </row>
    <row r="139" spans="1:11" ht="15.75" hidden="1" thickBot="1">
      <c r="A139" s="49" t="s">
        <v>252</v>
      </c>
      <c r="B139" s="49"/>
      <c r="C139" s="49"/>
      <c r="D139" s="49"/>
      <c r="E139" s="49"/>
      <c r="F139" s="49"/>
      <c r="G139" s="49"/>
      <c r="H139" s="49"/>
      <c r="I139" s="16"/>
      <c r="J139" s="16"/>
      <c r="K139" s="20">
        <f>K140</f>
        <v>0.85714285714285698</v>
      </c>
    </row>
    <row r="140" spans="1:11" ht="15.75" hidden="1" thickBot="1">
      <c r="A140" s="53"/>
      <c r="B140" s="47" t="s">
        <v>253</v>
      </c>
      <c r="C140" s="47"/>
      <c r="D140" s="47"/>
      <c r="E140" s="47"/>
      <c r="F140" s="47"/>
      <c r="G140" s="47"/>
      <c r="H140" s="47"/>
      <c r="I140" s="3"/>
      <c r="J140" s="3"/>
      <c r="K140" s="19">
        <f>(K141+K142+K143+K144+K145+K146+K147)/7</f>
        <v>0.85714285714285698</v>
      </c>
    </row>
    <row r="141" spans="1:11" ht="60.75" thickBot="1">
      <c r="A141" s="53"/>
      <c r="B141" s="54"/>
      <c r="C141" s="4" t="s">
        <v>95</v>
      </c>
      <c r="D141" s="50" t="s">
        <v>254</v>
      </c>
      <c r="E141" s="50"/>
      <c r="F141" s="50"/>
      <c r="G141" s="50"/>
      <c r="H141" s="50"/>
      <c r="I141" s="17" t="s">
        <v>280</v>
      </c>
      <c r="J141" s="31" t="s">
        <v>359</v>
      </c>
      <c r="K141" s="18">
        <f>4/5</f>
        <v>0.8</v>
      </c>
    </row>
    <row r="142" spans="1:11" ht="45.75" thickBot="1">
      <c r="A142" s="53"/>
      <c r="B142" s="54"/>
      <c r="C142" s="4" t="s">
        <v>96</v>
      </c>
      <c r="D142" s="48" t="s">
        <v>255</v>
      </c>
      <c r="E142" s="48"/>
      <c r="F142" s="48"/>
      <c r="G142" s="48"/>
      <c r="H142" s="48"/>
      <c r="I142" s="6" t="s">
        <v>283</v>
      </c>
      <c r="J142" s="32" t="s">
        <v>375</v>
      </c>
      <c r="K142" s="18">
        <f>5/5</f>
        <v>1</v>
      </c>
    </row>
    <row r="143" spans="1:11" ht="60.75" thickBot="1">
      <c r="A143" s="53"/>
      <c r="B143" s="54"/>
      <c r="C143" s="4" t="s">
        <v>97</v>
      </c>
      <c r="D143" s="48" t="s">
        <v>256</v>
      </c>
      <c r="E143" s="48"/>
      <c r="F143" s="48"/>
      <c r="G143" s="48"/>
      <c r="H143" s="48"/>
      <c r="I143" s="6" t="s">
        <v>283</v>
      </c>
      <c r="J143" s="32" t="s">
        <v>376</v>
      </c>
      <c r="K143" s="18">
        <f>5/5</f>
        <v>1</v>
      </c>
    </row>
    <row r="144" spans="1:11" ht="33" customHeight="1" thickBot="1">
      <c r="A144" s="53"/>
      <c r="B144" s="54"/>
      <c r="C144" s="4" t="s">
        <v>98</v>
      </c>
      <c r="D144" s="48" t="s">
        <v>257</v>
      </c>
      <c r="E144" s="48"/>
      <c r="F144" s="48"/>
      <c r="G144" s="48"/>
      <c r="H144" s="48"/>
      <c r="I144" s="17" t="s">
        <v>280</v>
      </c>
      <c r="J144" s="34" t="s">
        <v>377</v>
      </c>
      <c r="K144" s="18">
        <f>4/5</f>
        <v>0.8</v>
      </c>
    </row>
    <row r="145" spans="1:11" ht="45.75" thickBot="1">
      <c r="A145" s="53"/>
      <c r="B145" s="54"/>
      <c r="C145" s="4" t="s">
        <v>99</v>
      </c>
      <c r="D145" s="48" t="s">
        <v>258</v>
      </c>
      <c r="E145" s="48"/>
      <c r="F145" s="48"/>
      <c r="G145" s="48"/>
      <c r="H145" s="48"/>
      <c r="I145" s="6" t="s">
        <v>283</v>
      </c>
      <c r="J145" s="32" t="s">
        <v>360</v>
      </c>
      <c r="K145" s="18">
        <f>5/5</f>
        <v>1</v>
      </c>
    </row>
    <row r="146" spans="1:11" ht="90.75" thickBot="1">
      <c r="A146" s="53"/>
      <c r="B146" s="54"/>
      <c r="C146" s="4" t="s">
        <v>100</v>
      </c>
      <c r="D146" s="50" t="s">
        <v>259</v>
      </c>
      <c r="E146" s="50"/>
      <c r="F146" s="50"/>
      <c r="G146" s="50"/>
      <c r="H146" s="50"/>
      <c r="I146" s="21" t="s">
        <v>284</v>
      </c>
      <c r="J146" s="32" t="s">
        <v>361</v>
      </c>
      <c r="K146" s="18">
        <f>3/5</f>
        <v>0.6</v>
      </c>
    </row>
    <row r="147" spans="1:11" ht="60.75" thickBot="1">
      <c r="A147" s="53"/>
      <c r="B147" s="54"/>
      <c r="C147" s="4" t="s">
        <v>101</v>
      </c>
      <c r="D147" s="50" t="s">
        <v>260</v>
      </c>
      <c r="E147" s="50"/>
      <c r="F147" s="50"/>
      <c r="G147" s="50"/>
      <c r="H147" s="50"/>
      <c r="I147" s="17" t="s">
        <v>280</v>
      </c>
      <c r="J147" s="32" t="s">
        <v>378</v>
      </c>
      <c r="K147" s="18">
        <f>4/5</f>
        <v>0.8</v>
      </c>
    </row>
    <row r="148" spans="1:11" ht="15.75" hidden="1" thickBot="1">
      <c r="A148" s="49" t="s">
        <v>421</v>
      </c>
      <c r="B148" s="49"/>
      <c r="C148" s="49"/>
      <c r="D148" s="49"/>
      <c r="E148" s="49"/>
      <c r="F148" s="49"/>
      <c r="G148" s="49"/>
      <c r="H148" s="49"/>
      <c r="I148" s="16"/>
      <c r="J148" s="16"/>
      <c r="K148" s="24">
        <f>(K149+K153)/2</f>
        <v>0.8666666666666667</v>
      </c>
    </row>
    <row r="149" spans="1:11" ht="15.75" hidden="1" thickBot="1">
      <c r="A149" s="53"/>
      <c r="B149" s="47" t="s">
        <v>261</v>
      </c>
      <c r="C149" s="47"/>
      <c r="D149" s="47"/>
      <c r="E149" s="47"/>
      <c r="F149" s="47"/>
      <c r="G149" s="47"/>
      <c r="H149" s="47"/>
      <c r="I149" s="3"/>
      <c r="J149" s="3"/>
      <c r="K149" s="19">
        <f>(K150+K151+K152)/3</f>
        <v>0.73333333333333339</v>
      </c>
    </row>
    <row r="150" spans="1:11" ht="60.75" thickBot="1">
      <c r="A150" s="53"/>
      <c r="B150" s="54"/>
      <c r="C150" s="4" t="s">
        <v>102</v>
      </c>
      <c r="D150" s="50" t="s">
        <v>262</v>
      </c>
      <c r="E150" s="50"/>
      <c r="F150" s="50"/>
      <c r="G150" s="50"/>
      <c r="H150" s="50"/>
      <c r="I150" s="21" t="s">
        <v>284</v>
      </c>
      <c r="J150" s="31" t="s">
        <v>362</v>
      </c>
      <c r="K150" s="18">
        <f>3/5</f>
        <v>0.6</v>
      </c>
    </row>
    <row r="151" spans="1:11" ht="60.75" thickBot="1">
      <c r="A151" s="53"/>
      <c r="B151" s="54"/>
      <c r="C151" s="4" t="s">
        <v>103</v>
      </c>
      <c r="D151" s="50" t="s">
        <v>263</v>
      </c>
      <c r="E151" s="50"/>
      <c r="F151" s="50"/>
      <c r="G151" s="50"/>
      <c r="H151" s="50"/>
      <c r="I151" s="6" t="s">
        <v>283</v>
      </c>
      <c r="J151" s="32" t="s">
        <v>386</v>
      </c>
      <c r="K151" s="18">
        <f>5/5</f>
        <v>1</v>
      </c>
    </row>
    <row r="152" spans="1:11" ht="75.75" thickBot="1">
      <c r="A152" s="53"/>
      <c r="B152" s="54"/>
      <c r="C152" s="4" t="s">
        <v>104</v>
      </c>
      <c r="D152" s="50" t="s">
        <v>264</v>
      </c>
      <c r="E152" s="50"/>
      <c r="F152" s="50"/>
      <c r="G152" s="50"/>
      <c r="H152" s="50"/>
      <c r="I152" s="21" t="s">
        <v>284</v>
      </c>
      <c r="J152" s="32" t="s">
        <v>379</v>
      </c>
      <c r="K152" s="18">
        <f>3/5</f>
        <v>0.6</v>
      </c>
    </row>
    <row r="153" spans="1:11" hidden="1">
      <c r="A153" s="53"/>
      <c r="B153" s="47" t="s">
        <v>265</v>
      </c>
      <c r="C153" s="47"/>
      <c r="D153" s="47"/>
      <c r="E153" s="47"/>
      <c r="F153" s="47"/>
      <c r="G153" s="47"/>
      <c r="H153" s="47"/>
      <c r="I153" s="3"/>
      <c r="J153" s="30"/>
      <c r="K153" s="27">
        <f>K154</f>
        <v>1</v>
      </c>
    </row>
    <row r="154" spans="1:11">
      <c r="A154" s="53"/>
      <c r="B154" s="5"/>
      <c r="C154" s="4" t="s">
        <v>105</v>
      </c>
      <c r="D154" s="50" t="s">
        <v>266</v>
      </c>
      <c r="E154" s="50"/>
      <c r="F154" s="50"/>
      <c r="G154" s="50"/>
      <c r="H154" s="50"/>
      <c r="I154" s="6" t="s">
        <v>283</v>
      </c>
      <c r="J154" s="28" t="s">
        <v>380</v>
      </c>
      <c r="K154" s="18">
        <f>5/5</f>
        <v>1</v>
      </c>
    </row>
    <row r="155" spans="1:11" hidden="1">
      <c r="A155" s="49" t="s">
        <v>267</v>
      </c>
      <c r="B155" s="49"/>
      <c r="C155" s="49"/>
      <c r="D155" s="49"/>
      <c r="E155" s="49"/>
      <c r="F155" s="49"/>
      <c r="G155" s="49"/>
      <c r="H155" s="49"/>
      <c r="I155" s="16"/>
      <c r="J155" s="16"/>
      <c r="K155" s="24">
        <f>(K156+K162)/2</f>
        <v>0.79333333333333333</v>
      </c>
    </row>
    <row r="156" spans="1:11" hidden="1">
      <c r="A156" s="53"/>
      <c r="B156" s="47" t="s">
        <v>268</v>
      </c>
      <c r="C156" s="47"/>
      <c r="D156" s="47"/>
      <c r="E156" s="47"/>
      <c r="F156" s="47"/>
      <c r="G156" s="47"/>
      <c r="H156" s="47"/>
      <c r="I156" s="3"/>
      <c r="J156" s="3"/>
      <c r="K156" s="19">
        <f>(K157+K158+K159+K160+K161)/5</f>
        <v>0.72</v>
      </c>
    </row>
    <row r="157" spans="1:11" ht="15.75" thickBot="1">
      <c r="A157" s="53"/>
      <c r="B157" s="51"/>
      <c r="C157" s="33" t="s">
        <v>106</v>
      </c>
      <c r="D157" s="48" t="s">
        <v>269</v>
      </c>
      <c r="E157" s="48"/>
      <c r="F157" s="48"/>
      <c r="G157" s="48"/>
      <c r="H157" s="48"/>
      <c r="I157" s="6" t="s">
        <v>283</v>
      </c>
      <c r="J157" s="28" t="s">
        <v>363</v>
      </c>
      <c r="K157" s="18">
        <f>5/5</f>
        <v>1</v>
      </c>
    </row>
    <row r="158" spans="1:11" ht="60.75" thickBot="1">
      <c r="A158" s="53"/>
      <c r="B158" s="51"/>
      <c r="C158" s="33" t="s">
        <v>107</v>
      </c>
      <c r="D158" s="48" t="s">
        <v>270</v>
      </c>
      <c r="E158" s="48"/>
      <c r="F158" s="48"/>
      <c r="G158" s="48"/>
      <c r="H158" s="48"/>
      <c r="I158" s="17" t="s">
        <v>280</v>
      </c>
      <c r="J158" s="34" t="s">
        <v>381</v>
      </c>
      <c r="K158" s="18">
        <f>4/5</f>
        <v>0.8</v>
      </c>
    </row>
    <row r="159" spans="1:11" ht="30.75" thickBot="1">
      <c r="A159" s="53"/>
      <c r="B159" s="51"/>
      <c r="C159" s="33" t="s">
        <v>108</v>
      </c>
      <c r="D159" s="48" t="s">
        <v>271</v>
      </c>
      <c r="E159" s="48"/>
      <c r="F159" s="48"/>
      <c r="G159" s="48"/>
      <c r="H159" s="48"/>
      <c r="I159" s="6" t="s">
        <v>283</v>
      </c>
      <c r="J159" s="32" t="s">
        <v>382</v>
      </c>
      <c r="K159" s="18">
        <f>5/5</f>
        <v>1</v>
      </c>
    </row>
    <row r="160" spans="1:11" ht="60.75" thickBot="1">
      <c r="A160" s="53"/>
      <c r="B160" s="51"/>
      <c r="C160" s="33" t="s">
        <v>109</v>
      </c>
      <c r="D160" s="48" t="s">
        <v>272</v>
      </c>
      <c r="E160" s="48"/>
      <c r="F160" s="48"/>
      <c r="G160" s="48"/>
      <c r="H160" s="48"/>
      <c r="I160" s="17" t="s">
        <v>280</v>
      </c>
      <c r="J160" s="32" t="s">
        <v>383</v>
      </c>
      <c r="K160" s="18">
        <f>4/5</f>
        <v>0.8</v>
      </c>
    </row>
    <row r="161" spans="1:11" ht="15.75" hidden="1" thickBot="1">
      <c r="A161" s="53"/>
      <c r="B161" s="51"/>
      <c r="C161" s="33" t="s">
        <v>110</v>
      </c>
      <c r="D161" s="48" t="s">
        <v>273</v>
      </c>
      <c r="E161" s="48"/>
      <c r="F161" s="48"/>
      <c r="G161" s="48"/>
      <c r="H161" s="48"/>
      <c r="I161" s="22" t="s">
        <v>285</v>
      </c>
      <c r="J161" s="32" t="s">
        <v>329</v>
      </c>
      <c r="K161" s="18">
        <f>0/5</f>
        <v>0</v>
      </c>
    </row>
    <row r="162" spans="1:11" ht="15.75" hidden="1" thickBot="1">
      <c r="A162" s="53"/>
      <c r="B162" s="52" t="s">
        <v>277</v>
      </c>
      <c r="C162" s="52"/>
      <c r="D162" s="52"/>
      <c r="E162" s="52"/>
      <c r="F162" s="52"/>
      <c r="G162" s="52"/>
      <c r="H162" s="52"/>
      <c r="I162" s="3"/>
      <c r="J162" s="30"/>
      <c r="K162" s="19">
        <f>(K163+K164+K165)/3</f>
        <v>0.8666666666666667</v>
      </c>
    </row>
    <row r="163" spans="1:11" ht="38.25" customHeight="1" thickBot="1">
      <c r="A163" s="53"/>
      <c r="B163" s="51"/>
      <c r="C163" s="33" t="s">
        <v>111</v>
      </c>
      <c r="D163" s="48" t="s">
        <v>274</v>
      </c>
      <c r="E163" s="48"/>
      <c r="F163" s="48"/>
      <c r="G163" s="48"/>
      <c r="H163" s="48"/>
      <c r="I163" s="6" t="s">
        <v>283</v>
      </c>
      <c r="J163" s="31" t="s">
        <v>364</v>
      </c>
      <c r="K163" s="18">
        <f>5/5</f>
        <v>1</v>
      </c>
    </row>
    <row r="164" spans="1:11" ht="45.75" thickBot="1">
      <c r="A164" s="53"/>
      <c r="B164" s="51"/>
      <c r="C164" s="33" t="s">
        <v>112</v>
      </c>
      <c r="D164" s="48" t="s">
        <v>275</v>
      </c>
      <c r="E164" s="48"/>
      <c r="F164" s="48"/>
      <c r="G164" s="48"/>
      <c r="H164" s="48"/>
      <c r="I164" s="6" t="s">
        <v>283</v>
      </c>
      <c r="J164" s="32" t="s">
        <v>384</v>
      </c>
      <c r="K164" s="18">
        <f>5/5</f>
        <v>1</v>
      </c>
    </row>
    <row r="165" spans="1:11" ht="25.5" customHeight="1" thickBot="1">
      <c r="A165" s="53"/>
      <c r="B165" s="51"/>
      <c r="C165" s="33" t="s">
        <v>113</v>
      </c>
      <c r="D165" s="48" t="s">
        <v>276</v>
      </c>
      <c r="E165" s="48"/>
      <c r="F165" s="48"/>
      <c r="G165" s="48"/>
      <c r="H165" s="48"/>
      <c r="I165" s="21" t="s">
        <v>284</v>
      </c>
      <c r="J165" s="32" t="s">
        <v>385</v>
      </c>
      <c r="K165" s="18">
        <f>3/5</f>
        <v>0.6</v>
      </c>
    </row>
    <row r="166" spans="1:11" hidden="1">
      <c r="J166" s="35" t="s">
        <v>387</v>
      </c>
      <c r="K166" s="13">
        <f>(K155+K148+K139+K131+K114+K104+K82+K64+K60+K41+K27+K17+K7+K3)/14</f>
        <v>0.80441609977324258</v>
      </c>
    </row>
  </sheetData>
  <autoFilter ref="I2:I166" xr:uid="{D3FB2821-C619-4075-A6E0-B25B9D354EE9}">
    <filterColumn colId="0">
      <filters>
        <filter val="L3 - Definido"/>
        <filter val="L4 - Gestionado"/>
        <filter val="L5 - Optimizado"/>
      </filters>
    </filterColumn>
  </autoFilter>
  <mergeCells count="205">
    <mergeCell ref="A18:A26"/>
    <mergeCell ref="A28:A40"/>
    <mergeCell ref="A42:A59"/>
    <mergeCell ref="A61:A63"/>
    <mergeCell ref="A2:H2"/>
    <mergeCell ref="A4:A6"/>
    <mergeCell ref="B5:B6"/>
    <mergeCell ref="B9:B13"/>
    <mergeCell ref="B15:B16"/>
    <mergeCell ref="B19:B20"/>
    <mergeCell ref="B22:B24"/>
    <mergeCell ref="B29:B32"/>
    <mergeCell ref="B52:H52"/>
    <mergeCell ref="B54:H54"/>
    <mergeCell ref="D40:H40"/>
    <mergeCell ref="D43:H43"/>
    <mergeCell ref="D44:H44"/>
    <mergeCell ref="D46:H46"/>
    <mergeCell ref="D47:H47"/>
    <mergeCell ref="D48:H48"/>
    <mergeCell ref="B42:H42"/>
    <mergeCell ref="B45:H45"/>
    <mergeCell ref="A3:H3"/>
    <mergeCell ref="A7:H7"/>
    <mergeCell ref="A65:A81"/>
    <mergeCell ref="A83:A103"/>
    <mergeCell ref="A105:A113"/>
    <mergeCell ref="A115:A130"/>
    <mergeCell ref="A132:A138"/>
    <mergeCell ref="A131:H131"/>
    <mergeCell ref="A8:A16"/>
    <mergeCell ref="D5:H5"/>
    <mergeCell ref="D6:H6"/>
    <mergeCell ref="D9:H9"/>
    <mergeCell ref="D10:H10"/>
    <mergeCell ref="D11:H11"/>
    <mergeCell ref="B34:B36"/>
    <mergeCell ref="B38:B40"/>
    <mergeCell ref="B43:B44"/>
    <mergeCell ref="B46:B51"/>
    <mergeCell ref="D12:H12"/>
    <mergeCell ref="D13:H13"/>
    <mergeCell ref="D15:H15"/>
    <mergeCell ref="D16:H16"/>
    <mergeCell ref="D19:H19"/>
    <mergeCell ref="D20:H20"/>
    <mergeCell ref="D22:H22"/>
    <mergeCell ref="D56:H56"/>
    <mergeCell ref="D23:H23"/>
    <mergeCell ref="B55:B59"/>
    <mergeCell ref="B62:B63"/>
    <mergeCell ref="D32:H32"/>
    <mergeCell ref="D34:H34"/>
    <mergeCell ref="D35:H35"/>
    <mergeCell ref="D36:H36"/>
    <mergeCell ref="D38:H38"/>
    <mergeCell ref="D39:H39"/>
    <mergeCell ref="B33:H33"/>
    <mergeCell ref="B37:H37"/>
    <mergeCell ref="D24:H24"/>
    <mergeCell ref="D26:H26"/>
    <mergeCell ref="D29:H29"/>
    <mergeCell ref="D30:H30"/>
    <mergeCell ref="D31:H31"/>
    <mergeCell ref="D49:H49"/>
    <mergeCell ref="D50:H50"/>
    <mergeCell ref="D51:H51"/>
    <mergeCell ref="D53:H53"/>
    <mergeCell ref="D55:H55"/>
    <mergeCell ref="D57:H57"/>
    <mergeCell ref="D58:H58"/>
    <mergeCell ref="D59:H59"/>
    <mergeCell ref="D62:H62"/>
    <mergeCell ref="D63:H63"/>
    <mergeCell ref="D66:H66"/>
    <mergeCell ref="B61:H61"/>
    <mergeCell ref="B65:H65"/>
    <mergeCell ref="B141:B147"/>
    <mergeCell ref="B120:B128"/>
    <mergeCell ref="B137:B138"/>
    <mergeCell ref="B133:B135"/>
    <mergeCell ref="B100:B101"/>
    <mergeCell ref="B106:B108"/>
    <mergeCell ref="B110:B113"/>
    <mergeCell ref="B116:B118"/>
    <mergeCell ref="B66:B71"/>
    <mergeCell ref="B73:B81"/>
    <mergeCell ref="B93:B96"/>
    <mergeCell ref="B132:H132"/>
    <mergeCell ref="B136:H136"/>
    <mergeCell ref="D133:H133"/>
    <mergeCell ref="D134:H134"/>
    <mergeCell ref="D135:H135"/>
    <mergeCell ref="D75:H75"/>
    <mergeCell ref="D76:H76"/>
    <mergeCell ref="D77:H77"/>
    <mergeCell ref="D78:H78"/>
    <mergeCell ref="D79:H79"/>
    <mergeCell ref="D67:H67"/>
    <mergeCell ref="D68:H68"/>
    <mergeCell ref="D69:H69"/>
    <mergeCell ref="D70:H70"/>
    <mergeCell ref="D71:H71"/>
    <mergeCell ref="D73:H73"/>
    <mergeCell ref="B72:H72"/>
    <mergeCell ref="A114:H114"/>
    <mergeCell ref="D101:H101"/>
    <mergeCell ref="D103:H103"/>
    <mergeCell ref="D106:H106"/>
    <mergeCell ref="D107:H107"/>
    <mergeCell ref="B105:H105"/>
    <mergeCell ref="D89:H89"/>
    <mergeCell ref="D91:H91"/>
    <mergeCell ref="D93:H93"/>
    <mergeCell ref="D94:H94"/>
    <mergeCell ref="D95:H95"/>
    <mergeCell ref="D96:H96"/>
    <mergeCell ref="A104:H104"/>
    <mergeCell ref="D124:H124"/>
    <mergeCell ref="D125:H125"/>
    <mergeCell ref="D126:H126"/>
    <mergeCell ref="D127:H127"/>
    <mergeCell ref="D128:H128"/>
    <mergeCell ref="D130:H130"/>
    <mergeCell ref="B129:H129"/>
    <mergeCell ref="B150:B152"/>
    <mergeCell ref="B157:B161"/>
    <mergeCell ref="D137:H137"/>
    <mergeCell ref="D138:H138"/>
    <mergeCell ref="B153:H153"/>
    <mergeCell ref="B156:H156"/>
    <mergeCell ref="A139:H139"/>
    <mergeCell ref="A148:H148"/>
    <mergeCell ref="A155:H155"/>
    <mergeCell ref="D142:H142"/>
    <mergeCell ref="D143:H143"/>
    <mergeCell ref="D144:H144"/>
    <mergeCell ref="D146:H146"/>
    <mergeCell ref="D147:H147"/>
    <mergeCell ref="D141:H141"/>
    <mergeCell ref="A149:A154"/>
    <mergeCell ref="A156:A165"/>
    <mergeCell ref="A140:A147"/>
    <mergeCell ref="D159:H159"/>
    <mergeCell ref="D160:H160"/>
    <mergeCell ref="D161:H161"/>
    <mergeCell ref="D163:H163"/>
    <mergeCell ref="D164:H164"/>
    <mergeCell ref="D165:H165"/>
    <mergeCell ref="B162:H162"/>
    <mergeCell ref="D150:H150"/>
    <mergeCell ref="D151:H151"/>
    <mergeCell ref="D152:H152"/>
    <mergeCell ref="D154:H154"/>
    <mergeCell ref="D157:H157"/>
    <mergeCell ref="D158:H158"/>
    <mergeCell ref="B163:B165"/>
    <mergeCell ref="B88:H88"/>
    <mergeCell ref="B90:H90"/>
    <mergeCell ref="B92:H92"/>
    <mergeCell ref="B97:H97"/>
    <mergeCell ref="B99:H99"/>
    <mergeCell ref="B102:H102"/>
    <mergeCell ref="B140:H140"/>
    <mergeCell ref="B149:H149"/>
    <mergeCell ref="D117:H117"/>
    <mergeCell ref="D118:H118"/>
    <mergeCell ref="D120:H120"/>
    <mergeCell ref="D121:H121"/>
    <mergeCell ref="D122:H122"/>
    <mergeCell ref="D123:H123"/>
    <mergeCell ref="B119:H119"/>
    <mergeCell ref="D108:H108"/>
    <mergeCell ref="D110:H110"/>
    <mergeCell ref="D111:H111"/>
    <mergeCell ref="D112:H112"/>
    <mergeCell ref="D113:H113"/>
    <mergeCell ref="D116:H116"/>
    <mergeCell ref="B109:H109"/>
    <mergeCell ref="B115:H115"/>
    <mergeCell ref="D145:H145"/>
    <mergeCell ref="B4:H4"/>
    <mergeCell ref="B8:H8"/>
    <mergeCell ref="B14:H14"/>
    <mergeCell ref="B21:H21"/>
    <mergeCell ref="B25:H25"/>
    <mergeCell ref="B28:H28"/>
    <mergeCell ref="B18:H18"/>
    <mergeCell ref="D98:H98"/>
    <mergeCell ref="D100:H100"/>
    <mergeCell ref="A17:H17"/>
    <mergeCell ref="A27:H27"/>
    <mergeCell ref="A41:H41"/>
    <mergeCell ref="A60:H60"/>
    <mergeCell ref="A64:H64"/>
    <mergeCell ref="A82:H82"/>
    <mergeCell ref="D80:H80"/>
    <mergeCell ref="D81:H81"/>
    <mergeCell ref="D84:H84"/>
    <mergeCell ref="D85:H85"/>
    <mergeCell ref="D86:H86"/>
    <mergeCell ref="D87:H87"/>
    <mergeCell ref="B83:H83"/>
    <mergeCell ref="B84:B87"/>
    <mergeCell ref="D74:H74"/>
  </mergeCells>
  <dataValidations count="2">
    <dataValidation type="list" allowBlank="1" showInputMessage="1" showErrorMessage="1" sqref="K120:K125 K127:K128" xr:uid="{00000000-0002-0000-0000-000000000000}">
      <formula1>"0 - No existente,1 - Inicial,2 - Repetible,3 - Definido,4 - Gestionado,5 - Optimizado"</formula1>
    </dataValidation>
    <dataValidation type="list" allowBlank="1" showInputMessage="1" showErrorMessage="1" sqref="I5:I6 I34:I36 I15:I16 I26 I19:I20 I22:I24 I62:I63 I29:I32 I38:I40 I9:I13 I43:I44 I46:I51 I55:I59 I53 I66:I71 I73:I81 I103 I89 I84:I87 I91 I98 I100:I101 I93:I96 I106:I108 I110:I113 I116:I118 I126 I130 I133:I135 I137:I138 I141:I147 I150:I152 I154 I157:I161 I163:I165" xr:uid="{1B602917-6171-4AFE-902B-6BE4C59BA522}">
      <formula1>"L0 - No existente,L1 - Inicial,L2 - Repetible,L3 - Definido,L4 - Gestionado,L5 - Optimizado"</formula1>
    </dataValidation>
  </dataValidations>
  <pageMargins left="0.7" right="0.7" top="0.75" bottom="0.75" header="0.3" footer="0.3"/>
  <pageSetup paperSize="9" orientation="portrait" r:id="rId1"/>
  <ignoredErrors>
    <ignoredError sqref="K31 K35 K95 K102 K14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B02CF-0B59-4CAF-A427-42E93AF4BA39}">
  <dimension ref="A2:N70"/>
  <sheetViews>
    <sheetView zoomScale="60" zoomScaleNormal="60" workbookViewId="0">
      <selection activeCell="I74" sqref="I74"/>
    </sheetView>
  </sheetViews>
  <sheetFormatPr baseColWidth="10" defaultRowHeight="15"/>
  <cols>
    <col min="1" max="1" width="11.42578125" style="1"/>
    <col min="2" max="2" width="5.42578125" customWidth="1"/>
    <col min="3" max="3" width="8" customWidth="1"/>
    <col min="8" max="8" width="24.42578125" customWidth="1"/>
    <col min="9" max="9" width="25.7109375" customWidth="1"/>
    <col min="10" max="10" width="46.5703125" customWidth="1"/>
    <col min="11" max="11" width="25.7109375" customWidth="1"/>
    <col min="12" max="12" width="255.7109375" bestFit="1" customWidth="1"/>
  </cols>
  <sheetData>
    <row r="2" spans="1:14">
      <c r="A2" s="55" t="s">
        <v>114</v>
      </c>
      <c r="B2" s="56"/>
      <c r="C2" s="56"/>
      <c r="D2" s="56"/>
      <c r="E2" s="56"/>
      <c r="F2" s="56"/>
      <c r="G2" s="56"/>
      <c r="H2" s="57"/>
      <c r="I2" s="15" t="s">
        <v>115</v>
      </c>
      <c r="J2" s="15" t="s">
        <v>279</v>
      </c>
      <c r="K2" s="15" t="s">
        <v>388</v>
      </c>
      <c r="L2" s="15" t="s">
        <v>389</v>
      </c>
    </row>
    <row r="3" spans="1:14">
      <c r="A3" s="49" t="s">
        <v>159</v>
      </c>
      <c r="B3" s="49"/>
      <c r="C3" s="49"/>
      <c r="D3" s="49"/>
      <c r="E3" s="49"/>
      <c r="F3" s="49"/>
      <c r="G3" s="49"/>
      <c r="H3" s="49"/>
      <c r="I3" s="16"/>
      <c r="J3" s="16"/>
      <c r="K3" s="24"/>
      <c r="L3" s="24"/>
    </row>
    <row r="4" spans="1:14">
      <c r="A4" s="53"/>
      <c r="B4" s="47" t="s">
        <v>167</v>
      </c>
      <c r="C4" s="47"/>
      <c r="D4" s="47"/>
      <c r="E4" s="47"/>
      <c r="F4" s="47"/>
      <c r="G4" s="47"/>
      <c r="H4" s="47"/>
      <c r="I4" s="3"/>
      <c r="J4" s="3"/>
      <c r="K4" s="19"/>
      <c r="L4" s="19"/>
    </row>
    <row r="5" spans="1:14">
      <c r="A5" s="53"/>
      <c r="B5" s="14"/>
      <c r="C5" s="4" t="s">
        <v>5</v>
      </c>
      <c r="D5" s="50" t="s">
        <v>121</v>
      </c>
      <c r="E5" s="50"/>
      <c r="F5" s="50"/>
      <c r="G5" s="50"/>
      <c r="H5" s="50"/>
      <c r="I5" s="22" t="s">
        <v>285</v>
      </c>
      <c r="J5" s="4" t="s">
        <v>286</v>
      </c>
      <c r="K5" s="36" t="s">
        <v>390</v>
      </c>
      <c r="L5" s="39" t="s">
        <v>396</v>
      </c>
    </row>
    <row r="6" spans="1:14">
      <c r="A6" s="53"/>
      <c r="B6" s="47" t="s">
        <v>168</v>
      </c>
      <c r="C6" s="47"/>
      <c r="D6" s="47"/>
      <c r="E6" s="47"/>
      <c r="F6" s="47"/>
      <c r="G6" s="47"/>
      <c r="H6" s="47"/>
      <c r="I6" s="3"/>
      <c r="J6" s="3"/>
      <c r="K6" s="19"/>
      <c r="L6" s="19"/>
    </row>
    <row r="7" spans="1:14">
      <c r="A7" s="53"/>
      <c r="B7" s="14"/>
      <c r="C7" s="4" t="s">
        <v>7</v>
      </c>
      <c r="D7" s="50" t="s">
        <v>123</v>
      </c>
      <c r="E7" s="50"/>
      <c r="F7" s="50"/>
      <c r="G7" s="50"/>
      <c r="H7" s="50"/>
      <c r="I7" s="17" t="s">
        <v>280</v>
      </c>
      <c r="J7" s="4" t="s">
        <v>290</v>
      </c>
      <c r="K7" s="38" t="s">
        <v>391</v>
      </c>
      <c r="L7" s="39" t="s">
        <v>392</v>
      </c>
    </row>
    <row r="8" spans="1:14" ht="16.5">
      <c r="A8" s="49" t="s">
        <v>158</v>
      </c>
      <c r="B8" s="49"/>
      <c r="C8" s="49"/>
      <c r="D8" s="49"/>
      <c r="E8" s="49"/>
      <c r="F8" s="49"/>
      <c r="G8" s="49"/>
      <c r="H8" s="49"/>
      <c r="I8" s="16"/>
      <c r="J8" s="16"/>
      <c r="K8" s="24"/>
      <c r="L8" s="24"/>
      <c r="N8" s="23"/>
    </row>
    <row r="9" spans="1:14">
      <c r="A9" s="53"/>
      <c r="B9" s="47" t="s">
        <v>170</v>
      </c>
      <c r="C9" s="47"/>
      <c r="D9" s="47"/>
      <c r="E9" s="47"/>
      <c r="F9" s="47"/>
      <c r="G9" s="47"/>
      <c r="H9" s="47"/>
      <c r="I9" s="3"/>
      <c r="J9" s="3"/>
      <c r="K9" s="19"/>
      <c r="L9" s="19"/>
    </row>
    <row r="10" spans="1:14">
      <c r="A10" s="53"/>
      <c r="B10" s="14"/>
      <c r="C10" s="4" t="s">
        <v>13</v>
      </c>
      <c r="D10" s="50" t="s">
        <v>129</v>
      </c>
      <c r="E10" s="50"/>
      <c r="F10" s="50"/>
      <c r="G10" s="50"/>
      <c r="H10" s="50"/>
      <c r="I10" s="22" t="s">
        <v>285</v>
      </c>
      <c r="J10" s="4" t="s">
        <v>286</v>
      </c>
      <c r="K10" s="41" t="s">
        <v>397</v>
      </c>
      <c r="L10" s="18" t="s">
        <v>398</v>
      </c>
    </row>
    <row r="11" spans="1:14">
      <c r="A11" s="53"/>
      <c r="B11" s="47" t="s">
        <v>171</v>
      </c>
      <c r="C11" s="47"/>
      <c r="D11" s="47"/>
      <c r="E11" s="47"/>
      <c r="F11" s="47"/>
      <c r="G11" s="47"/>
      <c r="H11" s="47"/>
      <c r="I11" s="3"/>
      <c r="J11" s="3"/>
      <c r="K11" s="27"/>
      <c r="L11" s="27"/>
    </row>
    <row r="12" spans="1:14">
      <c r="A12" s="53"/>
      <c r="B12" s="5"/>
      <c r="C12" s="4" t="s">
        <v>14</v>
      </c>
      <c r="D12" s="50" t="s">
        <v>130</v>
      </c>
      <c r="E12" s="50"/>
      <c r="F12" s="50"/>
      <c r="G12" s="50"/>
      <c r="H12" s="50"/>
      <c r="I12" s="21" t="s">
        <v>284</v>
      </c>
      <c r="J12" s="4" t="s">
        <v>298</v>
      </c>
      <c r="K12" s="40" t="s">
        <v>393</v>
      </c>
      <c r="L12" s="39" t="s">
        <v>394</v>
      </c>
    </row>
    <row r="13" spans="1:14">
      <c r="A13" s="49" t="s">
        <v>157</v>
      </c>
      <c r="B13" s="49"/>
      <c r="C13" s="49"/>
      <c r="D13" s="49"/>
      <c r="E13" s="49"/>
      <c r="F13" s="49"/>
      <c r="G13" s="49"/>
      <c r="H13" s="49"/>
      <c r="I13" s="16"/>
      <c r="J13" s="16"/>
      <c r="K13" s="24"/>
      <c r="L13" s="24"/>
    </row>
    <row r="14" spans="1:14">
      <c r="A14" s="53"/>
      <c r="B14" s="47" t="s">
        <v>172</v>
      </c>
      <c r="C14" s="47"/>
      <c r="D14" s="47"/>
      <c r="E14" s="47"/>
      <c r="F14" s="47"/>
      <c r="G14" s="47"/>
      <c r="H14" s="47"/>
      <c r="I14" s="3"/>
      <c r="J14" s="3"/>
      <c r="K14" s="19"/>
      <c r="L14" s="19"/>
    </row>
    <row r="15" spans="1:14">
      <c r="A15" s="53"/>
      <c r="B15" s="14"/>
      <c r="C15" s="4" t="s">
        <v>17</v>
      </c>
      <c r="D15" s="50" t="s">
        <v>133</v>
      </c>
      <c r="E15" s="50"/>
      <c r="F15" s="50"/>
      <c r="G15" s="50"/>
      <c r="H15" s="50"/>
      <c r="I15" s="21" t="s">
        <v>284</v>
      </c>
      <c r="J15" s="4" t="s">
        <v>305</v>
      </c>
      <c r="K15" s="40" t="s">
        <v>393</v>
      </c>
      <c r="L15" s="39" t="s">
        <v>394</v>
      </c>
    </row>
    <row r="16" spans="1:14">
      <c r="A16" s="53"/>
      <c r="B16" s="47" t="s">
        <v>173</v>
      </c>
      <c r="C16" s="47"/>
      <c r="D16" s="47"/>
      <c r="E16" s="47"/>
      <c r="F16" s="47"/>
      <c r="G16" s="47"/>
      <c r="H16" s="47"/>
      <c r="I16" s="3"/>
      <c r="J16" s="3"/>
      <c r="K16" s="19"/>
      <c r="L16" s="19"/>
    </row>
    <row r="17" spans="1:12">
      <c r="A17" s="53"/>
      <c r="B17" s="54"/>
      <c r="C17" s="4" t="s">
        <v>19</v>
      </c>
      <c r="D17" s="50" t="s">
        <v>135</v>
      </c>
      <c r="E17" s="50"/>
      <c r="F17" s="50"/>
      <c r="G17" s="50"/>
      <c r="H17" s="50"/>
      <c r="I17" s="17" t="s">
        <v>280</v>
      </c>
      <c r="J17" s="4" t="s">
        <v>301</v>
      </c>
      <c r="K17" s="38" t="s">
        <v>391</v>
      </c>
      <c r="L17" s="39" t="s">
        <v>395</v>
      </c>
    </row>
    <row r="18" spans="1:12">
      <c r="A18" s="53"/>
      <c r="B18" s="54"/>
      <c r="C18" s="4" t="s">
        <v>21</v>
      </c>
      <c r="D18" s="50" t="s">
        <v>137</v>
      </c>
      <c r="E18" s="50"/>
      <c r="F18" s="50"/>
      <c r="G18" s="50"/>
      <c r="H18" s="50"/>
      <c r="I18" s="17" t="s">
        <v>280</v>
      </c>
      <c r="J18" s="4" t="s">
        <v>301</v>
      </c>
      <c r="K18" s="38" t="s">
        <v>391</v>
      </c>
      <c r="L18" s="39" t="s">
        <v>395</v>
      </c>
    </row>
    <row r="19" spans="1:12">
      <c r="A19" s="53"/>
      <c r="B19" s="47" t="s">
        <v>174</v>
      </c>
      <c r="C19" s="47"/>
      <c r="D19" s="47"/>
      <c r="E19" s="47"/>
      <c r="F19" s="47"/>
      <c r="G19" s="47"/>
      <c r="H19" s="47"/>
      <c r="I19" s="3"/>
      <c r="J19" s="3"/>
      <c r="K19" s="19"/>
      <c r="L19" s="19"/>
    </row>
    <row r="20" spans="1:12">
      <c r="A20" s="53"/>
      <c r="B20" s="54"/>
      <c r="C20" s="4" t="s">
        <v>22</v>
      </c>
      <c r="D20" s="50" t="s">
        <v>138</v>
      </c>
      <c r="E20" s="50"/>
      <c r="F20" s="50"/>
      <c r="G20" s="50"/>
      <c r="H20" s="50"/>
      <c r="I20" s="21" t="s">
        <v>284</v>
      </c>
      <c r="J20" s="4" t="s">
        <v>306</v>
      </c>
      <c r="K20" s="40" t="s">
        <v>393</v>
      </c>
      <c r="L20" s="39" t="s">
        <v>399</v>
      </c>
    </row>
    <row r="21" spans="1:12">
      <c r="A21" s="53"/>
      <c r="B21" s="54"/>
      <c r="C21" s="4" t="s">
        <v>23</v>
      </c>
      <c r="D21" s="50" t="s">
        <v>139</v>
      </c>
      <c r="E21" s="50"/>
      <c r="F21" s="50"/>
      <c r="G21" s="50"/>
      <c r="H21" s="50"/>
      <c r="I21" s="25" t="s">
        <v>293</v>
      </c>
      <c r="J21" s="4" t="s">
        <v>307</v>
      </c>
      <c r="K21" s="36" t="s">
        <v>390</v>
      </c>
      <c r="L21" s="39" t="s">
        <v>400</v>
      </c>
    </row>
    <row r="22" spans="1:12">
      <c r="A22" s="53"/>
      <c r="B22" s="54"/>
      <c r="C22" s="4" t="s">
        <v>24</v>
      </c>
      <c r="D22" s="50" t="s">
        <v>140</v>
      </c>
      <c r="E22" s="50"/>
      <c r="F22" s="50"/>
      <c r="G22" s="50"/>
      <c r="H22" s="50"/>
      <c r="I22" s="25" t="s">
        <v>293</v>
      </c>
      <c r="J22" s="4" t="s">
        <v>309</v>
      </c>
      <c r="K22" s="36" t="s">
        <v>390</v>
      </c>
      <c r="L22" s="39" t="s">
        <v>401</v>
      </c>
    </row>
    <row r="23" spans="1:12">
      <c r="A23" s="49" t="s">
        <v>156</v>
      </c>
      <c r="B23" s="49"/>
      <c r="C23" s="49"/>
      <c r="D23" s="49"/>
      <c r="E23" s="49"/>
      <c r="F23" s="49"/>
      <c r="G23" s="49"/>
      <c r="H23" s="49"/>
      <c r="I23" s="16"/>
      <c r="J23" s="16"/>
      <c r="K23" s="24"/>
      <c r="L23" s="24"/>
    </row>
    <row r="24" spans="1:12">
      <c r="A24" s="53"/>
      <c r="B24" s="47" t="s">
        <v>176</v>
      </c>
      <c r="C24" s="47"/>
      <c r="D24" s="47"/>
      <c r="E24" s="47"/>
      <c r="F24" s="47"/>
      <c r="G24" s="47"/>
      <c r="H24" s="47"/>
      <c r="I24" s="3"/>
      <c r="J24" s="3"/>
      <c r="K24" s="19"/>
      <c r="L24" s="19"/>
    </row>
    <row r="25" spans="1:12">
      <c r="A25" s="53"/>
      <c r="B25" s="54"/>
      <c r="C25" s="4" t="s">
        <v>31</v>
      </c>
      <c r="D25" s="50" t="s">
        <v>147</v>
      </c>
      <c r="E25" s="50"/>
      <c r="F25" s="50"/>
      <c r="G25" s="50"/>
      <c r="H25" s="50"/>
      <c r="I25" s="25" t="s">
        <v>293</v>
      </c>
      <c r="J25" s="4" t="s">
        <v>317</v>
      </c>
      <c r="K25" s="36" t="s">
        <v>390</v>
      </c>
      <c r="L25" s="39" t="s">
        <v>400</v>
      </c>
    </row>
    <row r="26" spans="1:12">
      <c r="A26" s="53"/>
      <c r="B26" s="54"/>
      <c r="C26" s="4" t="s">
        <v>32</v>
      </c>
      <c r="D26" s="50" t="s">
        <v>148</v>
      </c>
      <c r="E26" s="50"/>
      <c r="F26" s="50"/>
      <c r="G26" s="50"/>
      <c r="H26" s="50"/>
      <c r="I26" s="25" t="s">
        <v>293</v>
      </c>
      <c r="J26" s="4" t="s">
        <v>318</v>
      </c>
      <c r="K26" s="36" t="s">
        <v>390</v>
      </c>
      <c r="L26" s="39" t="s">
        <v>402</v>
      </c>
    </row>
    <row r="27" spans="1:12">
      <c r="A27" s="53"/>
      <c r="B27" s="47" t="s">
        <v>178</v>
      </c>
      <c r="C27" s="47"/>
      <c r="D27" s="47"/>
      <c r="E27" s="47"/>
      <c r="F27" s="47"/>
      <c r="G27" s="47"/>
      <c r="H27" s="47"/>
      <c r="I27" s="3"/>
      <c r="J27" s="3"/>
      <c r="K27" s="19"/>
      <c r="L27" s="19"/>
    </row>
    <row r="28" spans="1:12">
      <c r="A28" s="53"/>
      <c r="B28" s="14"/>
      <c r="C28" s="4" t="s">
        <v>38</v>
      </c>
      <c r="D28" s="50" t="s">
        <v>154</v>
      </c>
      <c r="E28" s="50"/>
      <c r="F28" s="50"/>
      <c r="G28" s="50"/>
      <c r="H28" s="50"/>
      <c r="I28" s="22" t="s">
        <v>285</v>
      </c>
      <c r="J28" s="4" t="s">
        <v>403</v>
      </c>
      <c r="K28" s="41" t="s">
        <v>397</v>
      </c>
      <c r="L28" s="39" t="s">
        <v>404</v>
      </c>
    </row>
    <row r="29" spans="1:12">
      <c r="A29" s="49" t="s">
        <v>155</v>
      </c>
      <c r="B29" s="49"/>
      <c r="C29" s="49"/>
      <c r="D29" s="49"/>
      <c r="E29" s="49"/>
      <c r="F29" s="49"/>
      <c r="G29" s="49"/>
      <c r="H29" s="49"/>
      <c r="I29" s="16"/>
      <c r="J29" s="16"/>
      <c r="K29" s="20"/>
      <c r="L29" s="20"/>
    </row>
    <row r="30" spans="1:12">
      <c r="A30" s="53"/>
      <c r="B30" s="47" t="s">
        <v>161</v>
      </c>
      <c r="C30" s="47"/>
      <c r="D30" s="47"/>
      <c r="E30" s="47"/>
      <c r="F30" s="47"/>
      <c r="G30" s="47"/>
      <c r="H30" s="47"/>
      <c r="I30" s="3"/>
      <c r="J30" s="3"/>
      <c r="K30" s="19"/>
      <c r="L30" s="19"/>
    </row>
    <row r="31" spans="1:12">
      <c r="A31" s="53"/>
      <c r="B31" s="14"/>
      <c r="C31" s="4" t="s">
        <v>39</v>
      </c>
      <c r="D31" s="50" t="s">
        <v>162</v>
      </c>
      <c r="E31" s="50"/>
      <c r="F31" s="50"/>
      <c r="G31" s="50"/>
      <c r="H31" s="50"/>
      <c r="I31" s="21" t="s">
        <v>284</v>
      </c>
      <c r="J31" s="26" t="s">
        <v>299</v>
      </c>
      <c r="K31" s="40" t="s">
        <v>393</v>
      </c>
      <c r="L31" s="39" t="s">
        <v>399</v>
      </c>
    </row>
    <row r="32" spans="1:12">
      <c r="A32" s="49" t="s">
        <v>164</v>
      </c>
      <c r="B32" s="49"/>
      <c r="C32" s="49"/>
      <c r="D32" s="49"/>
      <c r="E32" s="49"/>
      <c r="F32" s="49"/>
      <c r="G32" s="49"/>
      <c r="H32" s="49"/>
      <c r="I32" s="16"/>
      <c r="J32" s="16"/>
      <c r="K32" s="20"/>
      <c r="L32" s="20"/>
    </row>
    <row r="33" spans="1:12">
      <c r="A33" s="53"/>
      <c r="B33" s="47" t="s">
        <v>165</v>
      </c>
      <c r="C33" s="47"/>
      <c r="D33" s="47"/>
      <c r="E33" s="47"/>
      <c r="F33" s="47"/>
      <c r="G33" s="47"/>
      <c r="H33" s="47"/>
      <c r="I33" s="3"/>
      <c r="J33" s="3"/>
      <c r="K33" s="19"/>
      <c r="L33" s="19"/>
    </row>
    <row r="34" spans="1:12">
      <c r="A34" s="53"/>
      <c r="B34" s="14"/>
      <c r="C34" s="4" t="s">
        <v>46</v>
      </c>
      <c r="D34" s="50" t="s">
        <v>184</v>
      </c>
      <c r="E34" s="50"/>
      <c r="F34" s="50"/>
      <c r="G34" s="50"/>
      <c r="H34" s="50"/>
      <c r="I34" s="22" t="s">
        <v>285</v>
      </c>
      <c r="J34" s="4" t="s">
        <v>329</v>
      </c>
      <c r="K34" s="41" t="s">
        <v>397</v>
      </c>
      <c r="L34" s="18" t="s">
        <v>405</v>
      </c>
    </row>
    <row r="35" spans="1:12">
      <c r="A35" s="53"/>
      <c r="B35" s="47" t="s">
        <v>185</v>
      </c>
      <c r="C35" s="47"/>
      <c r="D35" s="47"/>
      <c r="E35" s="47"/>
      <c r="F35" s="47"/>
      <c r="G35" s="47"/>
      <c r="H35" s="47"/>
      <c r="I35" s="3"/>
      <c r="J35" s="3"/>
      <c r="K35" s="19"/>
      <c r="L35" s="19"/>
    </row>
    <row r="36" spans="1:12">
      <c r="A36" s="53"/>
      <c r="B36" s="54"/>
      <c r="C36" s="4" t="s">
        <v>53</v>
      </c>
      <c r="D36" s="50" t="s">
        <v>192</v>
      </c>
      <c r="E36" s="50"/>
      <c r="F36" s="50"/>
      <c r="G36" s="50"/>
      <c r="H36" s="50"/>
      <c r="I36" s="21" t="s">
        <v>284</v>
      </c>
      <c r="J36" s="4" t="s">
        <v>335</v>
      </c>
      <c r="K36" s="40" t="s">
        <v>393</v>
      </c>
      <c r="L36" s="39" t="s">
        <v>399</v>
      </c>
    </row>
    <row r="37" spans="1:12">
      <c r="A37" s="53"/>
      <c r="B37" s="54"/>
      <c r="C37" s="4" t="s">
        <v>54</v>
      </c>
      <c r="D37" s="50" t="s">
        <v>193</v>
      </c>
      <c r="E37" s="50"/>
      <c r="F37" s="50"/>
      <c r="G37" s="50"/>
      <c r="H37" s="50"/>
      <c r="I37" s="22" t="s">
        <v>285</v>
      </c>
      <c r="J37" s="4" t="s">
        <v>329</v>
      </c>
      <c r="K37" s="41" t="s">
        <v>397</v>
      </c>
      <c r="L37" s="39" t="s">
        <v>408</v>
      </c>
    </row>
    <row r="38" spans="1:12">
      <c r="A38" s="53"/>
      <c r="B38" s="54"/>
      <c r="C38" s="4" t="s">
        <v>55</v>
      </c>
      <c r="D38" s="50" t="s">
        <v>194</v>
      </c>
      <c r="E38" s="50"/>
      <c r="F38" s="50"/>
      <c r="G38" s="50"/>
      <c r="H38" s="50"/>
      <c r="I38" s="22" t="s">
        <v>285</v>
      </c>
      <c r="J38" s="4" t="s">
        <v>329</v>
      </c>
      <c r="K38" s="41" t="s">
        <v>397</v>
      </c>
      <c r="L38" s="39" t="s">
        <v>408</v>
      </c>
    </row>
    <row r="39" spans="1:12">
      <c r="A39" s="49" t="s">
        <v>195</v>
      </c>
      <c r="B39" s="49"/>
      <c r="C39" s="49"/>
      <c r="D39" s="49"/>
      <c r="E39" s="49"/>
      <c r="F39" s="49"/>
      <c r="G39" s="49"/>
      <c r="H39" s="49"/>
      <c r="I39" s="16"/>
      <c r="J39" s="16"/>
      <c r="K39" s="20"/>
      <c r="L39" s="20"/>
    </row>
    <row r="40" spans="1:12">
      <c r="A40" s="53"/>
      <c r="B40" s="47" t="s">
        <v>196</v>
      </c>
      <c r="C40" s="47"/>
      <c r="D40" s="47"/>
      <c r="E40" s="47"/>
      <c r="F40" s="47"/>
      <c r="G40" s="47"/>
      <c r="H40" s="47"/>
      <c r="I40" s="3"/>
      <c r="J40" s="3"/>
      <c r="K40" s="27"/>
      <c r="L40" s="27"/>
    </row>
    <row r="41" spans="1:12">
      <c r="A41" s="53"/>
      <c r="B41" s="54"/>
      <c r="C41" s="4" t="s">
        <v>57</v>
      </c>
      <c r="D41" s="50" t="s">
        <v>198</v>
      </c>
      <c r="E41" s="50"/>
      <c r="F41" s="50"/>
      <c r="G41" s="50"/>
      <c r="H41" s="50"/>
      <c r="I41" s="2" t="s">
        <v>292</v>
      </c>
      <c r="J41" s="4" t="s">
        <v>338</v>
      </c>
      <c r="K41" s="41" t="s">
        <v>397</v>
      </c>
      <c r="L41" s="39" t="s">
        <v>406</v>
      </c>
    </row>
    <row r="42" spans="1:12">
      <c r="A42" s="53"/>
      <c r="B42" s="54"/>
      <c r="C42" s="4" t="s">
        <v>58</v>
      </c>
      <c r="D42" s="50" t="s">
        <v>199</v>
      </c>
      <c r="E42" s="50"/>
      <c r="F42" s="50"/>
      <c r="G42" s="50"/>
      <c r="H42" s="50"/>
      <c r="I42" s="25" t="s">
        <v>293</v>
      </c>
      <c r="J42" s="4" t="s">
        <v>339</v>
      </c>
      <c r="K42" s="36" t="s">
        <v>390</v>
      </c>
      <c r="L42" s="39" t="s">
        <v>407</v>
      </c>
    </row>
    <row r="43" spans="1:12">
      <c r="A43" s="53"/>
      <c r="B43" s="54"/>
      <c r="C43" s="4" t="s">
        <v>59</v>
      </c>
      <c r="D43" s="50" t="s">
        <v>200</v>
      </c>
      <c r="E43" s="50"/>
      <c r="F43" s="50"/>
      <c r="G43" s="50"/>
      <c r="H43" s="50"/>
      <c r="I43" s="25" t="s">
        <v>293</v>
      </c>
      <c r="J43" s="4" t="s">
        <v>340</v>
      </c>
      <c r="K43" s="36" t="s">
        <v>390</v>
      </c>
      <c r="L43" s="42" t="s">
        <v>409</v>
      </c>
    </row>
    <row r="44" spans="1:12">
      <c r="A44" s="53"/>
      <c r="B44" s="47" t="s">
        <v>203</v>
      </c>
      <c r="C44" s="47"/>
      <c r="D44" s="47"/>
      <c r="E44" s="47"/>
      <c r="F44" s="47"/>
      <c r="G44" s="47"/>
      <c r="H44" s="47"/>
      <c r="I44" s="3"/>
      <c r="J44" s="3"/>
      <c r="K44" s="27"/>
      <c r="L44" s="27"/>
    </row>
    <row r="45" spans="1:12">
      <c r="A45" s="53"/>
      <c r="B45" s="5"/>
      <c r="C45" s="4" t="s">
        <v>61</v>
      </c>
      <c r="D45" s="50" t="s">
        <v>204</v>
      </c>
      <c r="E45" s="50"/>
      <c r="F45" s="50"/>
      <c r="G45" s="50"/>
      <c r="H45" s="50"/>
      <c r="I45" s="17" t="s">
        <v>280</v>
      </c>
      <c r="J45" s="4" t="s">
        <v>342</v>
      </c>
      <c r="K45" s="38" t="s">
        <v>391</v>
      </c>
      <c r="L45" s="39" t="s">
        <v>410</v>
      </c>
    </row>
    <row r="46" spans="1:12">
      <c r="A46" s="53"/>
      <c r="B46" s="47" t="s">
        <v>205</v>
      </c>
      <c r="C46" s="47"/>
      <c r="D46" s="47"/>
      <c r="E46" s="47"/>
      <c r="F46" s="47"/>
      <c r="G46" s="47"/>
      <c r="H46" s="47"/>
      <c r="I46" s="3"/>
      <c r="J46" s="3"/>
      <c r="K46" s="19"/>
      <c r="L46" s="19"/>
    </row>
    <row r="47" spans="1:12">
      <c r="A47" s="53"/>
      <c r="B47" s="14"/>
      <c r="C47" s="4" t="s">
        <v>64</v>
      </c>
      <c r="D47" s="50" t="s">
        <v>208</v>
      </c>
      <c r="E47" s="50"/>
      <c r="F47" s="50"/>
      <c r="G47" s="50"/>
      <c r="H47" s="50"/>
      <c r="I47" s="25" t="s">
        <v>293</v>
      </c>
      <c r="J47" s="4" t="s">
        <v>345</v>
      </c>
      <c r="K47" s="36" t="s">
        <v>390</v>
      </c>
      <c r="L47" s="39" t="s">
        <v>411</v>
      </c>
    </row>
    <row r="48" spans="1:12">
      <c r="A48" s="49" t="s">
        <v>217</v>
      </c>
      <c r="B48" s="49"/>
      <c r="C48" s="49"/>
      <c r="D48" s="49"/>
      <c r="E48" s="49"/>
      <c r="F48" s="49"/>
      <c r="G48" s="49"/>
      <c r="H48" s="49"/>
      <c r="I48" s="16"/>
      <c r="J48" s="16"/>
      <c r="K48" s="24"/>
      <c r="L48" s="24"/>
    </row>
    <row r="49" spans="1:12">
      <c r="A49" s="53"/>
      <c r="B49" s="47" t="s">
        <v>222</v>
      </c>
      <c r="C49" s="47"/>
      <c r="D49" s="47"/>
      <c r="E49" s="47"/>
      <c r="F49" s="47"/>
      <c r="G49" s="47"/>
      <c r="H49" s="47"/>
      <c r="I49" s="3"/>
      <c r="J49" s="30"/>
      <c r="K49" s="19"/>
      <c r="L49" s="19"/>
    </row>
    <row r="50" spans="1:12" ht="60.75" thickBot="1">
      <c r="A50" s="53"/>
      <c r="B50" s="54"/>
      <c r="C50" s="4" t="s">
        <v>75</v>
      </c>
      <c r="D50" s="50" t="s">
        <v>225</v>
      </c>
      <c r="E50" s="50"/>
      <c r="F50" s="50"/>
      <c r="G50" s="50"/>
      <c r="H50" s="50"/>
      <c r="I50" s="2" t="s">
        <v>292</v>
      </c>
      <c r="J50" s="32" t="s">
        <v>368</v>
      </c>
      <c r="K50" s="36" t="s">
        <v>390</v>
      </c>
      <c r="L50" s="39" t="s">
        <v>412</v>
      </c>
    </row>
    <row r="51" spans="1:12">
      <c r="A51" s="53"/>
      <c r="B51" s="54"/>
      <c r="C51" s="4" t="s">
        <v>76</v>
      </c>
      <c r="D51" s="50" t="s">
        <v>226</v>
      </c>
      <c r="E51" s="50"/>
      <c r="F51" s="50"/>
      <c r="G51" s="50"/>
      <c r="H51" s="50"/>
      <c r="I51" s="21" t="s">
        <v>284</v>
      </c>
      <c r="J51" s="26" t="s">
        <v>353</v>
      </c>
      <c r="K51" s="40" t="s">
        <v>393</v>
      </c>
      <c r="L51" s="39" t="s">
        <v>413</v>
      </c>
    </row>
    <row r="52" spans="1:12">
      <c r="A52" s="49" t="s">
        <v>227</v>
      </c>
      <c r="B52" s="49"/>
      <c r="C52" s="49"/>
      <c r="D52" s="49"/>
      <c r="E52" s="49"/>
      <c r="F52" s="49"/>
      <c r="G52" s="49"/>
      <c r="H52" s="49"/>
      <c r="I52" s="16"/>
      <c r="J52" s="16"/>
      <c r="K52" s="24"/>
      <c r="L52" s="24"/>
    </row>
    <row r="53" spans="1:12">
      <c r="A53" s="53"/>
      <c r="B53" s="47" t="s">
        <v>242</v>
      </c>
      <c r="C53" s="47"/>
      <c r="D53" s="47"/>
      <c r="E53" s="47"/>
      <c r="F53" s="47"/>
      <c r="G53" s="47"/>
      <c r="H53" s="47"/>
      <c r="I53" s="3"/>
      <c r="J53" s="3"/>
      <c r="K53" s="27"/>
      <c r="L53" s="27"/>
    </row>
    <row r="54" spans="1:12">
      <c r="A54" s="53"/>
      <c r="B54" s="5"/>
      <c r="C54" s="4" t="s">
        <v>89</v>
      </c>
      <c r="D54" s="50" t="s">
        <v>243</v>
      </c>
      <c r="E54" s="50"/>
      <c r="F54" s="50"/>
      <c r="G54" s="50"/>
      <c r="H54" s="50"/>
      <c r="I54" s="2" t="s">
        <v>292</v>
      </c>
      <c r="J54" s="28" t="s">
        <v>356</v>
      </c>
      <c r="K54" s="36" t="s">
        <v>390</v>
      </c>
      <c r="L54" s="39" t="s">
        <v>414</v>
      </c>
    </row>
    <row r="55" spans="1:12">
      <c r="A55" s="49" t="s">
        <v>244</v>
      </c>
      <c r="B55" s="49"/>
      <c r="C55" s="49"/>
      <c r="D55" s="49"/>
      <c r="E55" s="49"/>
      <c r="F55" s="49"/>
      <c r="G55" s="49"/>
      <c r="H55" s="49"/>
      <c r="I55" s="16"/>
      <c r="J55" s="16"/>
      <c r="K55" s="24"/>
      <c r="L55" s="24"/>
    </row>
    <row r="56" spans="1:12">
      <c r="A56" s="53"/>
      <c r="B56" s="52" t="s">
        <v>249</v>
      </c>
      <c r="C56" s="52"/>
      <c r="D56" s="52"/>
      <c r="E56" s="52"/>
      <c r="F56" s="52"/>
      <c r="G56" s="52"/>
      <c r="H56" s="52"/>
      <c r="I56" s="3"/>
      <c r="J56" s="3"/>
      <c r="K56" s="19"/>
      <c r="L56" s="19"/>
    </row>
    <row r="57" spans="1:12" ht="30.75" thickBot="1">
      <c r="A57" s="53"/>
      <c r="B57" s="37"/>
      <c r="C57" s="33" t="s">
        <v>94</v>
      </c>
      <c r="D57" s="48" t="s">
        <v>251</v>
      </c>
      <c r="E57" s="48"/>
      <c r="F57" s="48"/>
      <c r="G57" s="48"/>
      <c r="H57" s="48"/>
      <c r="I57" s="21" t="s">
        <v>284</v>
      </c>
      <c r="J57" s="32" t="s">
        <v>374</v>
      </c>
      <c r="K57" s="40" t="s">
        <v>393</v>
      </c>
      <c r="L57" s="39" t="s">
        <v>415</v>
      </c>
    </row>
    <row r="58" spans="1:12">
      <c r="A58" s="49" t="s">
        <v>252</v>
      </c>
      <c r="B58" s="49"/>
      <c r="C58" s="49"/>
      <c r="D58" s="49"/>
      <c r="E58" s="49"/>
      <c r="F58" s="49"/>
      <c r="G58" s="49"/>
      <c r="H58" s="49"/>
      <c r="I58" s="16"/>
      <c r="J58" s="16"/>
      <c r="K58" s="20"/>
      <c r="L58" s="20"/>
    </row>
    <row r="59" spans="1:12">
      <c r="A59" s="53"/>
      <c r="B59" s="47" t="s">
        <v>253</v>
      </c>
      <c r="C59" s="47"/>
      <c r="D59" s="47"/>
      <c r="E59" s="47"/>
      <c r="F59" s="47"/>
      <c r="G59" s="47"/>
      <c r="H59" s="47"/>
      <c r="I59" s="3"/>
      <c r="J59" s="3"/>
      <c r="K59" s="19"/>
      <c r="L59" s="19"/>
    </row>
    <row r="60" spans="1:12" ht="90.75" thickBot="1">
      <c r="A60" s="53"/>
      <c r="B60" s="14"/>
      <c r="C60" s="4" t="s">
        <v>100</v>
      </c>
      <c r="D60" s="50" t="s">
        <v>259</v>
      </c>
      <c r="E60" s="50"/>
      <c r="F60" s="50"/>
      <c r="G60" s="50"/>
      <c r="H60" s="50"/>
      <c r="I60" s="21" t="s">
        <v>284</v>
      </c>
      <c r="J60" s="32" t="s">
        <v>361</v>
      </c>
      <c r="K60" s="40" t="s">
        <v>393</v>
      </c>
      <c r="L60" s="39" t="s">
        <v>417</v>
      </c>
    </row>
    <row r="61" spans="1:12">
      <c r="A61" s="49" t="s">
        <v>421</v>
      </c>
      <c r="B61" s="49"/>
      <c r="C61" s="49"/>
      <c r="D61" s="49"/>
      <c r="E61" s="49"/>
      <c r="F61" s="49"/>
      <c r="G61" s="49"/>
      <c r="H61" s="49"/>
      <c r="I61" s="16"/>
      <c r="J61" s="16"/>
      <c r="K61" s="24"/>
      <c r="L61" s="24"/>
    </row>
    <row r="62" spans="1:12" ht="15.75" thickBot="1">
      <c r="A62" s="53"/>
      <c r="B62" s="47" t="s">
        <v>261</v>
      </c>
      <c r="C62" s="47"/>
      <c r="D62" s="47"/>
      <c r="E62" s="47"/>
      <c r="F62" s="47"/>
      <c r="G62" s="47"/>
      <c r="H62" s="47"/>
      <c r="I62" s="3"/>
      <c r="J62" s="3"/>
      <c r="K62" s="19"/>
      <c r="L62" s="19"/>
    </row>
    <row r="63" spans="1:12" ht="60.75" thickBot="1">
      <c r="A63" s="53"/>
      <c r="B63" s="58"/>
      <c r="C63" s="4" t="s">
        <v>102</v>
      </c>
      <c r="D63" s="60" t="s">
        <v>262</v>
      </c>
      <c r="E63" s="61"/>
      <c r="F63" s="61"/>
      <c r="G63" s="61"/>
      <c r="H63" s="62"/>
      <c r="I63" s="21" t="s">
        <v>284</v>
      </c>
      <c r="J63" s="31" t="s">
        <v>362</v>
      </c>
      <c r="K63" s="40" t="s">
        <v>393</v>
      </c>
      <c r="L63" s="39" t="s">
        <v>415</v>
      </c>
    </row>
    <row r="64" spans="1:12" ht="75.75" thickBot="1">
      <c r="A64" s="53"/>
      <c r="B64" s="59"/>
      <c r="C64" s="4" t="s">
        <v>104</v>
      </c>
      <c r="D64" s="50" t="s">
        <v>264</v>
      </c>
      <c r="E64" s="50"/>
      <c r="F64" s="50"/>
      <c r="G64" s="50"/>
      <c r="H64" s="50"/>
      <c r="I64" s="21" t="s">
        <v>284</v>
      </c>
      <c r="J64" s="32" t="s">
        <v>379</v>
      </c>
      <c r="K64" s="40" t="s">
        <v>393</v>
      </c>
      <c r="L64" s="39" t="s">
        <v>416</v>
      </c>
    </row>
    <row r="65" spans="1:12">
      <c r="A65" s="49" t="s">
        <v>267</v>
      </c>
      <c r="B65" s="49"/>
      <c r="C65" s="49"/>
      <c r="D65" s="49"/>
      <c r="E65" s="49"/>
      <c r="F65" s="49"/>
      <c r="G65" s="49"/>
      <c r="H65" s="49"/>
      <c r="I65" s="16"/>
      <c r="J65" s="16"/>
      <c r="K65" s="24"/>
      <c r="L65" s="24"/>
    </row>
    <row r="66" spans="1:12">
      <c r="A66" s="53"/>
      <c r="B66" s="47" t="s">
        <v>268</v>
      </c>
      <c r="C66" s="47"/>
      <c r="D66" s="47"/>
      <c r="E66" s="47"/>
      <c r="F66" s="47"/>
      <c r="G66" s="47"/>
      <c r="H66" s="47"/>
      <c r="I66" s="3"/>
      <c r="J66" s="3"/>
      <c r="K66" s="19"/>
      <c r="L66" s="19"/>
    </row>
    <row r="67" spans="1:12" ht="15.75" thickBot="1">
      <c r="A67" s="53"/>
      <c r="B67" s="14"/>
      <c r="C67" s="4" t="s">
        <v>110</v>
      </c>
      <c r="D67" s="50" t="s">
        <v>273</v>
      </c>
      <c r="E67" s="50"/>
      <c r="F67" s="50"/>
      <c r="G67" s="50"/>
      <c r="H67" s="50"/>
      <c r="I67" s="22" t="s">
        <v>285</v>
      </c>
      <c r="J67" s="32" t="s">
        <v>329</v>
      </c>
      <c r="K67" s="41" t="s">
        <v>397</v>
      </c>
      <c r="L67" s="39" t="s">
        <v>418</v>
      </c>
    </row>
    <row r="68" spans="1:12">
      <c r="A68" s="53"/>
      <c r="B68" s="47" t="s">
        <v>277</v>
      </c>
      <c r="C68" s="47"/>
      <c r="D68" s="47"/>
      <c r="E68" s="47"/>
      <c r="F68" s="47"/>
      <c r="G68" s="47"/>
      <c r="H68" s="47"/>
      <c r="I68" s="3"/>
      <c r="J68" s="30"/>
      <c r="K68" s="19"/>
      <c r="L68" s="19"/>
    </row>
    <row r="69" spans="1:12" ht="25.5" customHeight="1" thickBot="1">
      <c r="A69" s="53"/>
      <c r="B69" s="14"/>
      <c r="C69" s="4" t="s">
        <v>113</v>
      </c>
      <c r="D69" s="50" t="s">
        <v>276</v>
      </c>
      <c r="E69" s="50"/>
      <c r="F69" s="50"/>
      <c r="G69" s="50"/>
      <c r="H69" s="50"/>
      <c r="I69" s="21" t="s">
        <v>284</v>
      </c>
      <c r="J69" s="32" t="s">
        <v>385</v>
      </c>
      <c r="K69" s="40" t="s">
        <v>393</v>
      </c>
      <c r="L69" s="39" t="s">
        <v>419</v>
      </c>
    </row>
    <row r="70" spans="1:12">
      <c r="J70" s="35"/>
      <c r="K70" s="13"/>
    </row>
  </sheetData>
  <mergeCells count="88">
    <mergeCell ref="A2:H2"/>
    <mergeCell ref="A3:H3"/>
    <mergeCell ref="A4:A7"/>
    <mergeCell ref="B4:H4"/>
    <mergeCell ref="D5:H5"/>
    <mergeCell ref="B6:H6"/>
    <mergeCell ref="D10:H10"/>
    <mergeCell ref="B11:H11"/>
    <mergeCell ref="D12:H12"/>
    <mergeCell ref="D7:H7"/>
    <mergeCell ref="A8:H8"/>
    <mergeCell ref="A9:A12"/>
    <mergeCell ref="B9:H9"/>
    <mergeCell ref="A13:H13"/>
    <mergeCell ref="A14:A22"/>
    <mergeCell ref="B14:H14"/>
    <mergeCell ref="D15:H15"/>
    <mergeCell ref="B16:H16"/>
    <mergeCell ref="B17:B18"/>
    <mergeCell ref="D17:H17"/>
    <mergeCell ref="D18:H18"/>
    <mergeCell ref="B19:H19"/>
    <mergeCell ref="B20:B22"/>
    <mergeCell ref="D20:H20"/>
    <mergeCell ref="D21:H21"/>
    <mergeCell ref="D22:H22"/>
    <mergeCell ref="D25:H25"/>
    <mergeCell ref="D26:H26"/>
    <mergeCell ref="A23:H23"/>
    <mergeCell ref="A24:A28"/>
    <mergeCell ref="B24:H24"/>
    <mergeCell ref="B25:B26"/>
    <mergeCell ref="A29:H29"/>
    <mergeCell ref="A30:A31"/>
    <mergeCell ref="B30:H30"/>
    <mergeCell ref="D31:H31"/>
    <mergeCell ref="B27:H27"/>
    <mergeCell ref="D28:H28"/>
    <mergeCell ref="B35:H35"/>
    <mergeCell ref="B36:B38"/>
    <mergeCell ref="D36:H36"/>
    <mergeCell ref="D37:H37"/>
    <mergeCell ref="A32:H32"/>
    <mergeCell ref="A33:A38"/>
    <mergeCell ref="B33:H33"/>
    <mergeCell ref="D34:H34"/>
    <mergeCell ref="B44:H44"/>
    <mergeCell ref="D45:H45"/>
    <mergeCell ref="B46:H46"/>
    <mergeCell ref="D47:H47"/>
    <mergeCell ref="D38:H38"/>
    <mergeCell ref="A39:H39"/>
    <mergeCell ref="A40:A47"/>
    <mergeCell ref="B40:H40"/>
    <mergeCell ref="B41:B43"/>
    <mergeCell ref="D41:H41"/>
    <mergeCell ref="D42:H42"/>
    <mergeCell ref="D43:H43"/>
    <mergeCell ref="B50:B51"/>
    <mergeCell ref="D50:H50"/>
    <mergeCell ref="D51:H51"/>
    <mergeCell ref="A52:H52"/>
    <mergeCell ref="A48:H48"/>
    <mergeCell ref="A49:A51"/>
    <mergeCell ref="B49:H49"/>
    <mergeCell ref="B53:H53"/>
    <mergeCell ref="D54:H54"/>
    <mergeCell ref="A55:H55"/>
    <mergeCell ref="A56:A57"/>
    <mergeCell ref="A53:A54"/>
    <mergeCell ref="D60:H60"/>
    <mergeCell ref="A61:H61"/>
    <mergeCell ref="B56:H56"/>
    <mergeCell ref="D57:H57"/>
    <mergeCell ref="A58:H58"/>
    <mergeCell ref="A59:A60"/>
    <mergeCell ref="B59:H59"/>
    <mergeCell ref="A62:A64"/>
    <mergeCell ref="B62:H62"/>
    <mergeCell ref="B63:B64"/>
    <mergeCell ref="D63:H63"/>
    <mergeCell ref="D64:H64"/>
    <mergeCell ref="D69:H69"/>
    <mergeCell ref="A65:H65"/>
    <mergeCell ref="A66:A69"/>
    <mergeCell ref="B66:H66"/>
    <mergeCell ref="D67:H67"/>
    <mergeCell ref="B68:H68"/>
  </mergeCells>
  <dataValidations count="1">
    <dataValidation type="list" allowBlank="1" showInputMessage="1" showErrorMessage="1" sqref="I7 I12 I31 I20:I22 I45 I54 I15 I17:I18 I25:I26 I41:I43 I47 I57 I63:I64 I69 I10 I5 I28 I36:I38 I50:I51 I60 I34 I67" xr:uid="{7716EC7F-8D25-4C96-AC52-09582B404DFC}">
      <formula1>"L0 - No existente,L1 - Inicial,L2 - Repetible,L3 - Definido,L4 - Gestionado,L5 - Optimizado"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2A3A3-439D-4FFC-9AAD-7137FA446EC3}">
  <dimension ref="A1:M165"/>
  <sheetViews>
    <sheetView zoomScale="70" zoomScaleNormal="70" workbookViewId="0">
      <selection activeCell="K29" sqref="K29"/>
    </sheetView>
  </sheetViews>
  <sheetFormatPr baseColWidth="10" defaultRowHeight="15"/>
  <cols>
    <col min="1" max="1" width="11.42578125" style="1"/>
    <col min="2" max="2" width="5.42578125" customWidth="1"/>
    <col min="3" max="3" width="8" customWidth="1"/>
    <col min="8" max="8" width="24.42578125" customWidth="1"/>
    <col min="9" max="9" width="25.7109375" customWidth="1"/>
    <col min="11" max="11" width="19.42578125" customWidth="1"/>
    <col min="12" max="12" width="16.5703125" customWidth="1"/>
    <col min="13" max="13" width="17.7109375" customWidth="1"/>
  </cols>
  <sheetData>
    <row r="1" spans="1:13">
      <c r="H1">
        <v>7</v>
      </c>
      <c r="I1">
        <v>3</v>
      </c>
    </row>
    <row r="2" spans="1:13">
      <c r="A2" s="55" t="s">
        <v>114</v>
      </c>
      <c r="B2" s="56"/>
      <c r="C2" s="56"/>
      <c r="D2" s="56"/>
      <c r="E2" s="56"/>
      <c r="F2" s="56"/>
      <c r="G2" s="56"/>
      <c r="H2" s="57"/>
      <c r="I2" s="15" t="s">
        <v>115</v>
      </c>
      <c r="L2" s="6" t="s">
        <v>283</v>
      </c>
      <c r="M2" s="13">
        <f>51/106</f>
        <v>0.48113207547169812</v>
      </c>
    </row>
    <row r="3" spans="1:13" ht="15" customHeight="1">
      <c r="A3" s="49" t="s">
        <v>160</v>
      </c>
      <c r="B3" s="49"/>
      <c r="C3" s="49"/>
      <c r="D3" s="49"/>
      <c r="E3" s="49"/>
      <c r="F3" s="49"/>
      <c r="G3" s="49"/>
      <c r="H3" s="49"/>
      <c r="I3" s="16"/>
      <c r="L3" s="17" t="s">
        <v>280</v>
      </c>
      <c r="M3" s="13">
        <f>23/106</f>
        <v>0.21698113207547171</v>
      </c>
    </row>
    <row r="4" spans="1:13" ht="15" customHeight="1">
      <c r="A4" s="53"/>
      <c r="B4" s="47" t="s">
        <v>166</v>
      </c>
      <c r="C4" s="47"/>
      <c r="D4" s="47"/>
      <c r="E4" s="47"/>
      <c r="F4" s="47"/>
      <c r="G4" s="47"/>
      <c r="H4" s="47"/>
      <c r="I4" s="3"/>
      <c r="L4" s="21" t="s">
        <v>284</v>
      </c>
      <c r="M4" s="13">
        <f>15/106</f>
        <v>0.14150943396226415</v>
      </c>
    </row>
    <row r="5" spans="1:13">
      <c r="A5" s="53"/>
      <c r="B5" s="54"/>
      <c r="C5" s="4" t="s">
        <v>0</v>
      </c>
      <c r="D5" s="50" t="s">
        <v>116</v>
      </c>
      <c r="E5" s="50"/>
      <c r="F5" s="50"/>
      <c r="G5" s="50"/>
      <c r="H5" s="50"/>
      <c r="I5" s="6" t="s">
        <v>283</v>
      </c>
      <c r="L5" s="25" t="s">
        <v>293</v>
      </c>
      <c r="M5" s="45">
        <f>7/106</f>
        <v>6.6037735849056603E-2</v>
      </c>
    </row>
    <row r="6" spans="1:13">
      <c r="A6" s="53"/>
      <c r="B6" s="54"/>
      <c r="C6" s="4" t="s">
        <v>1</v>
      </c>
      <c r="D6" s="50" t="s">
        <v>117</v>
      </c>
      <c r="E6" s="50"/>
      <c r="F6" s="50"/>
      <c r="G6" s="50"/>
      <c r="H6" s="50"/>
      <c r="I6" s="6" t="s">
        <v>283</v>
      </c>
      <c r="L6" s="2" t="s">
        <v>292</v>
      </c>
      <c r="M6" s="13">
        <f>3/106</f>
        <v>2.8301886792452831E-2</v>
      </c>
    </row>
    <row r="7" spans="1:13">
      <c r="A7" s="49" t="s">
        <v>159</v>
      </c>
      <c r="B7" s="49"/>
      <c r="C7" s="49"/>
      <c r="D7" s="49"/>
      <c r="E7" s="49"/>
      <c r="F7" s="49"/>
      <c r="G7" s="49"/>
      <c r="H7" s="49"/>
      <c r="I7" s="16"/>
      <c r="L7" s="22" t="s">
        <v>285</v>
      </c>
      <c r="M7" s="13">
        <f>7/106</f>
        <v>6.6037735849056603E-2</v>
      </c>
    </row>
    <row r="8" spans="1:13">
      <c r="A8" s="53"/>
      <c r="B8" s="47" t="s">
        <v>167</v>
      </c>
      <c r="C8" s="47"/>
      <c r="D8" s="47"/>
      <c r="E8" s="47"/>
      <c r="F8" s="47"/>
      <c r="G8" s="47"/>
      <c r="H8" s="47"/>
      <c r="I8" s="3"/>
    </row>
    <row r="9" spans="1:13">
      <c r="A9" s="53"/>
      <c r="B9" s="54"/>
      <c r="C9" s="4" t="s">
        <v>2</v>
      </c>
      <c r="D9" s="50" t="s">
        <v>118</v>
      </c>
      <c r="E9" s="50"/>
      <c r="F9" s="50"/>
      <c r="G9" s="50"/>
      <c r="H9" s="50"/>
      <c r="I9" s="6" t="s">
        <v>283</v>
      </c>
    </row>
    <row r="10" spans="1:13">
      <c r="A10" s="53"/>
      <c r="B10" s="54"/>
      <c r="C10" s="4" t="s">
        <v>3</v>
      </c>
      <c r="D10" s="50" t="s">
        <v>119</v>
      </c>
      <c r="E10" s="50"/>
      <c r="F10" s="50"/>
      <c r="G10" s="50"/>
      <c r="H10" s="50"/>
      <c r="I10" s="6" t="s">
        <v>283</v>
      </c>
    </row>
    <row r="11" spans="1:13">
      <c r="A11" s="53"/>
      <c r="B11" s="54"/>
      <c r="C11" s="4" t="s">
        <v>4</v>
      </c>
      <c r="D11" s="50" t="s">
        <v>120</v>
      </c>
      <c r="E11" s="50"/>
      <c r="F11" s="50"/>
      <c r="G11" s="50"/>
      <c r="H11" s="50"/>
      <c r="I11" s="21" t="s">
        <v>284</v>
      </c>
    </row>
    <row r="12" spans="1:13">
      <c r="A12" s="53"/>
      <c r="B12" s="54"/>
      <c r="C12" s="4" t="s">
        <v>5</v>
      </c>
      <c r="D12" s="50" t="s">
        <v>121</v>
      </c>
      <c r="E12" s="50"/>
      <c r="F12" s="50"/>
      <c r="G12" s="50"/>
      <c r="H12" s="50"/>
      <c r="I12" s="22" t="s">
        <v>285</v>
      </c>
    </row>
    <row r="13" spans="1:13">
      <c r="A13" s="53"/>
      <c r="B13" s="54"/>
      <c r="C13" s="4" t="s">
        <v>6</v>
      </c>
      <c r="D13" s="50" t="s">
        <v>122</v>
      </c>
      <c r="E13" s="50"/>
      <c r="F13" s="50"/>
      <c r="G13" s="50"/>
      <c r="H13" s="50"/>
      <c r="I13" s="6" t="s">
        <v>283</v>
      </c>
    </row>
    <row r="14" spans="1:13">
      <c r="A14" s="53"/>
      <c r="B14" s="47" t="s">
        <v>168</v>
      </c>
      <c r="C14" s="47"/>
      <c r="D14" s="47"/>
      <c r="E14" s="47"/>
      <c r="F14" s="47"/>
      <c r="G14" s="47"/>
      <c r="H14" s="47"/>
      <c r="I14" s="3"/>
    </row>
    <row r="15" spans="1:13">
      <c r="A15" s="53"/>
      <c r="B15" s="54"/>
      <c r="C15" s="4" t="s">
        <v>7</v>
      </c>
      <c r="D15" s="50" t="s">
        <v>123</v>
      </c>
      <c r="E15" s="50"/>
      <c r="F15" s="50"/>
      <c r="G15" s="50"/>
      <c r="H15" s="50"/>
      <c r="I15" s="17" t="s">
        <v>280</v>
      </c>
    </row>
    <row r="16" spans="1:13">
      <c r="A16" s="53"/>
      <c r="B16" s="54"/>
      <c r="C16" s="4" t="s">
        <v>8</v>
      </c>
      <c r="D16" s="50" t="s">
        <v>124</v>
      </c>
      <c r="E16" s="50"/>
      <c r="F16" s="50"/>
      <c r="G16" s="50"/>
      <c r="H16" s="50"/>
      <c r="I16" s="6" t="s">
        <v>283</v>
      </c>
    </row>
    <row r="17" spans="1:12" ht="16.5">
      <c r="A17" s="49" t="s">
        <v>158</v>
      </c>
      <c r="B17" s="49"/>
      <c r="C17" s="49"/>
      <c r="D17" s="49"/>
      <c r="E17" s="49"/>
      <c r="F17" s="49"/>
      <c r="G17" s="49"/>
      <c r="H17" s="49"/>
      <c r="I17" s="16"/>
      <c r="L17" s="23"/>
    </row>
    <row r="18" spans="1:12">
      <c r="A18" s="53"/>
      <c r="B18" s="47" t="s">
        <v>169</v>
      </c>
      <c r="C18" s="47"/>
      <c r="D18" s="47"/>
      <c r="E18" s="47"/>
      <c r="F18" s="47"/>
      <c r="G18" s="47"/>
      <c r="H18" s="47"/>
      <c r="I18" s="3"/>
    </row>
    <row r="19" spans="1:12">
      <c r="A19" s="53"/>
      <c r="B19" s="54"/>
      <c r="C19" s="4" t="s">
        <v>9</v>
      </c>
      <c r="D19" s="50" t="s">
        <v>125</v>
      </c>
      <c r="E19" s="50"/>
      <c r="F19" s="50"/>
      <c r="G19" s="50"/>
      <c r="H19" s="50"/>
      <c r="I19" s="6" t="s">
        <v>283</v>
      </c>
    </row>
    <row r="20" spans="1:12">
      <c r="A20" s="53"/>
      <c r="B20" s="54"/>
      <c r="C20" s="4" t="s">
        <v>10</v>
      </c>
      <c r="D20" s="50" t="s">
        <v>126</v>
      </c>
      <c r="E20" s="50"/>
      <c r="F20" s="50"/>
      <c r="G20" s="50"/>
      <c r="H20" s="50"/>
      <c r="I20" s="17" t="s">
        <v>280</v>
      </c>
    </row>
    <row r="21" spans="1:12">
      <c r="A21" s="53"/>
      <c r="B21" s="47" t="s">
        <v>170</v>
      </c>
      <c r="C21" s="47"/>
      <c r="D21" s="47"/>
      <c r="E21" s="47"/>
      <c r="F21" s="47"/>
      <c r="G21" s="47"/>
      <c r="H21" s="47"/>
      <c r="I21" s="3"/>
    </row>
    <row r="22" spans="1:12">
      <c r="A22" s="53"/>
      <c r="B22" s="54"/>
      <c r="C22" s="4" t="s">
        <v>11</v>
      </c>
      <c r="D22" s="50" t="s">
        <v>127</v>
      </c>
      <c r="E22" s="50"/>
      <c r="F22" s="50"/>
      <c r="G22" s="50"/>
      <c r="H22" s="50"/>
      <c r="I22" s="17" t="s">
        <v>280</v>
      </c>
    </row>
    <row r="23" spans="1:12">
      <c r="A23" s="53"/>
      <c r="B23" s="54"/>
      <c r="C23" s="4" t="s">
        <v>12</v>
      </c>
      <c r="D23" s="50" t="s">
        <v>128</v>
      </c>
      <c r="E23" s="50"/>
      <c r="F23" s="50"/>
      <c r="G23" s="50"/>
      <c r="H23" s="50"/>
      <c r="I23" s="6" t="s">
        <v>283</v>
      </c>
    </row>
    <row r="24" spans="1:12">
      <c r="A24" s="53"/>
      <c r="B24" s="54"/>
      <c r="C24" s="4" t="s">
        <v>13</v>
      </c>
      <c r="D24" s="50" t="s">
        <v>129</v>
      </c>
      <c r="E24" s="50"/>
      <c r="F24" s="50"/>
      <c r="G24" s="50"/>
      <c r="H24" s="50"/>
      <c r="I24" s="22" t="s">
        <v>285</v>
      </c>
    </row>
    <row r="25" spans="1:12">
      <c r="A25" s="53"/>
      <c r="B25" s="47" t="s">
        <v>171</v>
      </c>
      <c r="C25" s="47"/>
      <c r="D25" s="47"/>
      <c r="E25" s="47"/>
      <c r="F25" s="47"/>
      <c r="G25" s="47"/>
      <c r="H25" s="47"/>
      <c r="I25" s="3"/>
    </row>
    <row r="26" spans="1:12">
      <c r="A26" s="53"/>
      <c r="B26" s="5"/>
      <c r="C26" s="4" t="s">
        <v>14</v>
      </c>
      <c r="D26" s="50" t="s">
        <v>130</v>
      </c>
      <c r="E26" s="50"/>
      <c r="F26" s="50"/>
      <c r="G26" s="50"/>
      <c r="H26" s="50"/>
      <c r="I26" s="21" t="s">
        <v>284</v>
      </c>
    </row>
    <row r="27" spans="1:12">
      <c r="A27" s="49" t="s">
        <v>157</v>
      </c>
      <c r="B27" s="49"/>
      <c r="C27" s="49"/>
      <c r="D27" s="49"/>
      <c r="E27" s="49"/>
      <c r="F27" s="49"/>
      <c r="G27" s="49"/>
      <c r="H27" s="49"/>
      <c r="I27" s="16"/>
    </row>
    <row r="28" spans="1:12">
      <c r="A28" s="53"/>
      <c r="B28" s="47" t="s">
        <v>172</v>
      </c>
      <c r="C28" s="47"/>
      <c r="D28" s="47"/>
      <c r="E28" s="47"/>
      <c r="F28" s="47"/>
      <c r="G28" s="47"/>
      <c r="H28" s="47"/>
      <c r="I28" s="3"/>
    </row>
    <row r="29" spans="1:12">
      <c r="A29" s="53"/>
      <c r="B29" s="54"/>
      <c r="C29" s="4" t="s">
        <v>15</v>
      </c>
      <c r="D29" s="50" t="s">
        <v>131</v>
      </c>
      <c r="E29" s="50"/>
      <c r="F29" s="50"/>
      <c r="G29" s="50"/>
      <c r="H29" s="50"/>
      <c r="I29" s="6" t="s">
        <v>283</v>
      </c>
    </row>
    <row r="30" spans="1:12">
      <c r="A30" s="53"/>
      <c r="B30" s="54"/>
      <c r="C30" s="4" t="s">
        <v>16</v>
      </c>
      <c r="D30" s="50" t="s">
        <v>132</v>
      </c>
      <c r="E30" s="50"/>
      <c r="F30" s="50"/>
      <c r="G30" s="50"/>
      <c r="H30" s="50"/>
      <c r="I30" s="6" t="s">
        <v>283</v>
      </c>
    </row>
    <row r="31" spans="1:12">
      <c r="A31" s="53"/>
      <c r="B31" s="54"/>
      <c r="C31" s="4" t="s">
        <v>17</v>
      </c>
      <c r="D31" s="50" t="s">
        <v>133</v>
      </c>
      <c r="E31" s="50"/>
      <c r="F31" s="50"/>
      <c r="G31" s="50"/>
      <c r="H31" s="50"/>
      <c r="I31" s="21" t="s">
        <v>284</v>
      </c>
    </row>
    <row r="32" spans="1:12">
      <c r="A32" s="53"/>
      <c r="B32" s="54"/>
      <c r="C32" s="4" t="s">
        <v>18</v>
      </c>
      <c r="D32" s="50" t="s">
        <v>134</v>
      </c>
      <c r="E32" s="50"/>
      <c r="F32" s="50"/>
      <c r="G32" s="50"/>
      <c r="H32" s="50"/>
      <c r="I32" s="6" t="s">
        <v>283</v>
      </c>
    </row>
    <row r="33" spans="1:9">
      <c r="A33" s="53"/>
      <c r="B33" s="47" t="s">
        <v>173</v>
      </c>
      <c r="C33" s="47"/>
      <c r="D33" s="47"/>
      <c r="E33" s="47"/>
      <c r="F33" s="47"/>
      <c r="G33" s="47"/>
      <c r="H33" s="47"/>
      <c r="I33" s="3"/>
    </row>
    <row r="34" spans="1:9">
      <c r="A34" s="53"/>
      <c r="B34" s="54"/>
      <c r="C34" s="4" t="s">
        <v>19</v>
      </c>
      <c r="D34" s="50" t="s">
        <v>135</v>
      </c>
      <c r="E34" s="50"/>
      <c r="F34" s="50"/>
      <c r="G34" s="50"/>
      <c r="H34" s="50"/>
      <c r="I34" s="17" t="s">
        <v>280</v>
      </c>
    </row>
    <row r="35" spans="1:9">
      <c r="A35" s="53"/>
      <c r="B35" s="54"/>
      <c r="C35" s="4" t="s">
        <v>20</v>
      </c>
      <c r="D35" s="50" t="s">
        <v>136</v>
      </c>
      <c r="E35" s="50"/>
      <c r="F35" s="50"/>
      <c r="G35" s="50"/>
      <c r="H35" s="50"/>
      <c r="I35" s="6" t="s">
        <v>283</v>
      </c>
    </row>
    <row r="36" spans="1:9">
      <c r="A36" s="53"/>
      <c r="B36" s="54"/>
      <c r="C36" s="4" t="s">
        <v>21</v>
      </c>
      <c r="D36" s="50" t="s">
        <v>137</v>
      </c>
      <c r="E36" s="50"/>
      <c r="F36" s="50"/>
      <c r="G36" s="50"/>
      <c r="H36" s="50"/>
      <c r="I36" s="17" t="s">
        <v>280</v>
      </c>
    </row>
    <row r="37" spans="1:9">
      <c r="A37" s="53"/>
      <c r="B37" s="47" t="s">
        <v>174</v>
      </c>
      <c r="C37" s="47"/>
      <c r="D37" s="47"/>
      <c r="E37" s="47"/>
      <c r="F37" s="47"/>
      <c r="G37" s="47"/>
      <c r="H37" s="47"/>
      <c r="I37" s="3"/>
    </row>
    <row r="38" spans="1:9">
      <c r="A38" s="53"/>
      <c r="B38" s="54"/>
      <c r="C38" s="4" t="s">
        <v>22</v>
      </c>
      <c r="D38" s="50" t="s">
        <v>138</v>
      </c>
      <c r="E38" s="50"/>
      <c r="F38" s="50"/>
      <c r="G38" s="50"/>
      <c r="H38" s="50"/>
      <c r="I38" s="21" t="s">
        <v>284</v>
      </c>
    </row>
    <row r="39" spans="1:9">
      <c r="A39" s="53"/>
      <c r="B39" s="54"/>
      <c r="C39" s="4" t="s">
        <v>23</v>
      </c>
      <c r="D39" s="50" t="s">
        <v>139</v>
      </c>
      <c r="E39" s="50"/>
      <c r="F39" s="50"/>
      <c r="G39" s="50"/>
      <c r="H39" s="50"/>
      <c r="I39" s="25" t="s">
        <v>293</v>
      </c>
    </row>
    <row r="40" spans="1:9">
      <c r="A40" s="53"/>
      <c r="B40" s="54"/>
      <c r="C40" s="4" t="s">
        <v>24</v>
      </c>
      <c r="D40" s="50" t="s">
        <v>140</v>
      </c>
      <c r="E40" s="50"/>
      <c r="F40" s="50"/>
      <c r="G40" s="50"/>
      <c r="H40" s="50"/>
      <c r="I40" s="25" t="s">
        <v>293</v>
      </c>
    </row>
    <row r="41" spans="1:9">
      <c r="A41" s="49" t="s">
        <v>156</v>
      </c>
      <c r="B41" s="49"/>
      <c r="C41" s="49"/>
      <c r="D41" s="49"/>
      <c r="E41" s="49"/>
      <c r="F41" s="49"/>
      <c r="G41" s="49"/>
      <c r="H41" s="49"/>
      <c r="I41" s="16"/>
    </row>
    <row r="42" spans="1:9">
      <c r="A42" s="53"/>
      <c r="B42" s="47" t="s">
        <v>175</v>
      </c>
      <c r="C42" s="47"/>
      <c r="D42" s="47"/>
      <c r="E42" s="47"/>
      <c r="F42" s="47"/>
      <c r="G42" s="47"/>
      <c r="H42" s="47"/>
      <c r="I42" s="3"/>
    </row>
    <row r="43" spans="1:9">
      <c r="A43" s="53"/>
      <c r="B43" s="54"/>
      <c r="C43" s="4" t="s">
        <v>25</v>
      </c>
      <c r="D43" s="50" t="s">
        <v>141</v>
      </c>
      <c r="E43" s="50"/>
      <c r="F43" s="50"/>
      <c r="G43" s="50"/>
      <c r="H43" s="50"/>
      <c r="I43" s="6" t="s">
        <v>283</v>
      </c>
    </row>
    <row r="44" spans="1:9">
      <c r="A44" s="53"/>
      <c r="B44" s="54"/>
      <c r="C44" s="4" t="s">
        <v>26</v>
      </c>
      <c r="D44" s="50" t="s">
        <v>142</v>
      </c>
      <c r="E44" s="50"/>
      <c r="F44" s="50"/>
      <c r="G44" s="50"/>
      <c r="H44" s="50"/>
      <c r="I44" s="6" t="s">
        <v>283</v>
      </c>
    </row>
    <row r="45" spans="1:9">
      <c r="A45" s="53"/>
      <c r="B45" s="47" t="s">
        <v>176</v>
      </c>
      <c r="C45" s="47"/>
      <c r="D45" s="47"/>
      <c r="E45" s="47"/>
      <c r="F45" s="47"/>
      <c r="G45" s="47"/>
      <c r="H45" s="47"/>
      <c r="I45" s="3"/>
    </row>
    <row r="46" spans="1:9">
      <c r="A46" s="53"/>
      <c r="B46" s="54"/>
      <c r="C46" s="4" t="s">
        <v>27</v>
      </c>
      <c r="D46" s="50" t="s">
        <v>143</v>
      </c>
      <c r="E46" s="50"/>
      <c r="F46" s="50"/>
      <c r="G46" s="50"/>
      <c r="H46" s="50"/>
      <c r="I46" s="6" t="s">
        <v>283</v>
      </c>
    </row>
    <row r="47" spans="1:9">
      <c r="A47" s="53"/>
      <c r="B47" s="54"/>
      <c r="C47" s="4" t="s">
        <v>28</v>
      </c>
      <c r="D47" s="50" t="s">
        <v>144</v>
      </c>
      <c r="E47" s="50"/>
      <c r="F47" s="50"/>
      <c r="G47" s="50"/>
      <c r="H47" s="50"/>
      <c r="I47" s="6" t="s">
        <v>283</v>
      </c>
    </row>
    <row r="48" spans="1:9">
      <c r="A48" s="53"/>
      <c r="B48" s="54"/>
      <c r="C48" s="4" t="s">
        <v>29</v>
      </c>
      <c r="D48" s="50" t="s">
        <v>145</v>
      </c>
      <c r="E48" s="50"/>
      <c r="F48" s="50"/>
      <c r="G48" s="50"/>
      <c r="H48" s="50"/>
      <c r="I48" s="6" t="s">
        <v>283</v>
      </c>
    </row>
    <row r="49" spans="1:9">
      <c r="A49" s="53"/>
      <c r="B49" s="54"/>
      <c r="C49" s="4" t="s">
        <v>30</v>
      </c>
      <c r="D49" s="50" t="s">
        <v>146</v>
      </c>
      <c r="E49" s="50"/>
      <c r="F49" s="50"/>
      <c r="G49" s="50"/>
      <c r="H49" s="50"/>
      <c r="I49" s="6" t="s">
        <v>283</v>
      </c>
    </row>
    <row r="50" spans="1:9">
      <c r="A50" s="53"/>
      <c r="B50" s="54"/>
      <c r="C50" s="4" t="s">
        <v>31</v>
      </c>
      <c r="D50" s="50" t="s">
        <v>147</v>
      </c>
      <c r="E50" s="50"/>
      <c r="F50" s="50"/>
      <c r="G50" s="50"/>
      <c r="H50" s="50"/>
      <c r="I50" s="25" t="s">
        <v>293</v>
      </c>
    </row>
    <row r="51" spans="1:9">
      <c r="A51" s="53"/>
      <c r="B51" s="54"/>
      <c r="C51" s="4" t="s">
        <v>32</v>
      </c>
      <c r="D51" s="50" t="s">
        <v>148</v>
      </c>
      <c r="E51" s="50"/>
      <c r="F51" s="50"/>
      <c r="G51" s="50"/>
      <c r="H51" s="50"/>
      <c r="I51" s="25" t="s">
        <v>293</v>
      </c>
    </row>
    <row r="52" spans="1:9">
      <c r="A52" s="53"/>
      <c r="B52" s="47" t="s">
        <v>177</v>
      </c>
      <c r="C52" s="47"/>
      <c r="D52" s="47"/>
      <c r="E52" s="47"/>
      <c r="F52" s="47"/>
      <c r="G52" s="47"/>
      <c r="H52" s="47"/>
      <c r="I52" s="3"/>
    </row>
    <row r="53" spans="1:9">
      <c r="A53" s="53"/>
      <c r="B53" s="5"/>
      <c r="C53" s="4" t="s">
        <v>33</v>
      </c>
      <c r="D53" s="50" t="s">
        <v>149</v>
      </c>
      <c r="E53" s="50"/>
      <c r="F53" s="50"/>
      <c r="G53" s="50"/>
      <c r="H53" s="50"/>
      <c r="I53" s="21" t="s">
        <v>284</v>
      </c>
    </row>
    <row r="54" spans="1:9">
      <c r="A54" s="53"/>
      <c r="B54" s="47" t="s">
        <v>178</v>
      </c>
      <c r="C54" s="47"/>
      <c r="D54" s="47"/>
      <c r="E54" s="47"/>
      <c r="F54" s="47"/>
      <c r="G54" s="47"/>
      <c r="H54" s="47"/>
      <c r="I54" s="3"/>
    </row>
    <row r="55" spans="1:9">
      <c r="A55" s="53"/>
      <c r="B55" s="54"/>
      <c r="C55" s="4" t="s">
        <v>34</v>
      </c>
      <c r="D55" s="50" t="s">
        <v>150</v>
      </c>
      <c r="E55" s="50"/>
      <c r="F55" s="50"/>
      <c r="G55" s="50"/>
      <c r="H55" s="50"/>
      <c r="I55" s="17" t="s">
        <v>280</v>
      </c>
    </row>
    <row r="56" spans="1:9">
      <c r="A56" s="53"/>
      <c r="B56" s="54"/>
      <c r="C56" s="4" t="s">
        <v>35</v>
      </c>
      <c r="D56" s="50" t="s">
        <v>151</v>
      </c>
      <c r="E56" s="50"/>
      <c r="F56" s="50"/>
      <c r="G56" s="50"/>
      <c r="H56" s="50"/>
      <c r="I56" s="17" t="s">
        <v>280</v>
      </c>
    </row>
    <row r="57" spans="1:9">
      <c r="A57" s="53"/>
      <c r="B57" s="54"/>
      <c r="C57" s="4" t="s">
        <v>36</v>
      </c>
      <c r="D57" s="50" t="s">
        <v>152</v>
      </c>
      <c r="E57" s="50"/>
      <c r="F57" s="50"/>
      <c r="G57" s="50"/>
      <c r="H57" s="50"/>
      <c r="I57" s="17" t="s">
        <v>280</v>
      </c>
    </row>
    <row r="58" spans="1:9">
      <c r="A58" s="53"/>
      <c r="B58" s="54"/>
      <c r="C58" s="4" t="s">
        <v>37</v>
      </c>
      <c r="D58" s="50" t="s">
        <v>153</v>
      </c>
      <c r="E58" s="50"/>
      <c r="F58" s="50"/>
      <c r="G58" s="50"/>
      <c r="H58" s="50"/>
      <c r="I58" s="6" t="s">
        <v>283</v>
      </c>
    </row>
    <row r="59" spans="1:9">
      <c r="A59" s="53"/>
      <c r="B59" s="54"/>
      <c r="C59" s="4" t="s">
        <v>38</v>
      </c>
      <c r="D59" s="50" t="s">
        <v>154</v>
      </c>
      <c r="E59" s="50"/>
      <c r="F59" s="50"/>
      <c r="G59" s="50"/>
      <c r="H59" s="50"/>
      <c r="I59" s="22" t="s">
        <v>285</v>
      </c>
    </row>
    <row r="60" spans="1:9">
      <c r="A60" s="49" t="s">
        <v>155</v>
      </c>
      <c r="B60" s="49"/>
      <c r="C60" s="49"/>
      <c r="D60" s="49"/>
      <c r="E60" s="49"/>
      <c r="F60" s="49"/>
      <c r="G60" s="49"/>
      <c r="H60" s="49"/>
      <c r="I60" s="16"/>
    </row>
    <row r="61" spans="1:9">
      <c r="A61" s="53"/>
      <c r="B61" s="47" t="s">
        <v>161</v>
      </c>
      <c r="C61" s="47"/>
      <c r="D61" s="47"/>
      <c r="E61" s="47"/>
      <c r="F61" s="47"/>
      <c r="G61" s="47"/>
      <c r="H61" s="47"/>
      <c r="I61" s="3"/>
    </row>
    <row r="62" spans="1:9">
      <c r="A62" s="53"/>
      <c r="B62" s="54"/>
      <c r="C62" s="4" t="s">
        <v>39</v>
      </c>
      <c r="D62" s="50" t="s">
        <v>162</v>
      </c>
      <c r="E62" s="50"/>
      <c r="F62" s="50"/>
      <c r="G62" s="50"/>
      <c r="H62" s="50"/>
      <c r="I62" s="21" t="s">
        <v>284</v>
      </c>
    </row>
    <row r="63" spans="1:9">
      <c r="A63" s="53"/>
      <c r="B63" s="54"/>
      <c r="C63" s="4" t="s">
        <v>40</v>
      </c>
      <c r="D63" s="50" t="s">
        <v>163</v>
      </c>
      <c r="E63" s="50"/>
      <c r="F63" s="50"/>
      <c r="G63" s="50"/>
      <c r="H63" s="50"/>
      <c r="I63" s="6" t="s">
        <v>283</v>
      </c>
    </row>
    <row r="64" spans="1:9">
      <c r="A64" s="49" t="s">
        <v>164</v>
      </c>
      <c r="B64" s="49"/>
      <c r="C64" s="49"/>
      <c r="D64" s="49"/>
      <c r="E64" s="49"/>
      <c r="F64" s="49"/>
      <c r="G64" s="49"/>
      <c r="H64" s="49"/>
      <c r="I64" s="16"/>
    </row>
    <row r="65" spans="1:9">
      <c r="A65" s="53"/>
      <c r="B65" s="47" t="s">
        <v>165</v>
      </c>
      <c r="C65" s="47"/>
      <c r="D65" s="47"/>
      <c r="E65" s="47"/>
      <c r="F65" s="47"/>
      <c r="G65" s="47"/>
      <c r="H65" s="47"/>
      <c r="I65" s="3"/>
    </row>
    <row r="66" spans="1:9">
      <c r="A66" s="53"/>
      <c r="B66" s="54"/>
      <c r="C66" s="4" t="s">
        <v>41</v>
      </c>
      <c r="D66" s="50" t="s">
        <v>179</v>
      </c>
      <c r="E66" s="50"/>
      <c r="F66" s="50"/>
      <c r="G66" s="50"/>
      <c r="H66" s="50"/>
      <c r="I66" s="6" t="s">
        <v>283</v>
      </c>
    </row>
    <row r="67" spans="1:9">
      <c r="A67" s="53"/>
      <c r="B67" s="54"/>
      <c r="C67" s="4" t="s">
        <v>42</v>
      </c>
      <c r="D67" s="50" t="s">
        <v>180</v>
      </c>
      <c r="E67" s="50"/>
      <c r="F67" s="50"/>
      <c r="G67" s="50"/>
      <c r="H67" s="50"/>
      <c r="I67" s="6" t="s">
        <v>283</v>
      </c>
    </row>
    <row r="68" spans="1:9">
      <c r="A68" s="53"/>
      <c r="B68" s="54"/>
      <c r="C68" s="4" t="s">
        <v>43</v>
      </c>
      <c r="D68" s="50" t="s">
        <v>181</v>
      </c>
      <c r="E68" s="50"/>
      <c r="F68" s="50"/>
      <c r="G68" s="50"/>
      <c r="H68" s="50"/>
      <c r="I68" s="6" t="s">
        <v>283</v>
      </c>
    </row>
    <row r="69" spans="1:9">
      <c r="A69" s="53"/>
      <c r="B69" s="54"/>
      <c r="C69" s="4" t="s">
        <v>44</v>
      </c>
      <c r="D69" s="50" t="s">
        <v>182</v>
      </c>
      <c r="E69" s="50"/>
      <c r="F69" s="50"/>
      <c r="G69" s="50"/>
      <c r="H69" s="50"/>
      <c r="I69" s="6" t="s">
        <v>283</v>
      </c>
    </row>
    <row r="70" spans="1:9">
      <c r="A70" s="53"/>
      <c r="B70" s="54"/>
      <c r="C70" s="4" t="s">
        <v>45</v>
      </c>
      <c r="D70" s="50" t="s">
        <v>183</v>
      </c>
      <c r="E70" s="50"/>
      <c r="F70" s="50"/>
      <c r="G70" s="50"/>
      <c r="H70" s="50"/>
      <c r="I70" s="6" t="s">
        <v>283</v>
      </c>
    </row>
    <row r="71" spans="1:9">
      <c r="A71" s="53"/>
      <c r="B71" s="54"/>
      <c r="C71" s="4" t="s">
        <v>46</v>
      </c>
      <c r="D71" s="50" t="s">
        <v>184</v>
      </c>
      <c r="E71" s="50"/>
      <c r="F71" s="50"/>
      <c r="G71" s="50"/>
      <c r="H71" s="50"/>
      <c r="I71" s="22" t="s">
        <v>285</v>
      </c>
    </row>
    <row r="72" spans="1:9">
      <c r="A72" s="53"/>
      <c r="B72" s="47" t="s">
        <v>185</v>
      </c>
      <c r="C72" s="47"/>
      <c r="D72" s="47"/>
      <c r="E72" s="47"/>
      <c r="F72" s="47"/>
      <c r="G72" s="47"/>
      <c r="H72" s="47"/>
      <c r="I72" s="3"/>
    </row>
    <row r="73" spans="1:9">
      <c r="A73" s="53"/>
      <c r="B73" s="54"/>
      <c r="C73" s="4" t="s">
        <v>47</v>
      </c>
      <c r="D73" s="50" t="s">
        <v>186</v>
      </c>
      <c r="E73" s="50"/>
      <c r="F73" s="50"/>
      <c r="G73" s="50"/>
      <c r="H73" s="50"/>
      <c r="I73" s="6" t="s">
        <v>283</v>
      </c>
    </row>
    <row r="74" spans="1:9">
      <c r="A74" s="53"/>
      <c r="B74" s="54"/>
      <c r="C74" s="4" t="s">
        <v>48</v>
      </c>
      <c r="D74" s="50" t="s">
        <v>187</v>
      </c>
      <c r="E74" s="50"/>
      <c r="F74" s="50"/>
      <c r="G74" s="50"/>
      <c r="H74" s="50"/>
      <c r="I74" s="6" t="s">
        <v>283</v>
      </c>
    </row>
    <row r="75" spans="1:9">
      <c r="A75" s="53"/>
      <c r="B75" s="54"/>
      <c r="C75" s="4" t="s">
        <v>49</v>
      </c>
      <c r="D75" s="50" t="s">
        <v>188</v>
      </c>
      <c r="E75" s="50"/>
      <c r="F75" s="50"/>
      <c r="G75" s="50"/>
      <c r="H75" s="50"/>
      <c r="I75" s="17" t="s">
        <v>280</v>
      </c>
    </row>
    <row r="76" spans="1:9">
      <c r="A76" s="53"/>
      <c r="B76" s="54"/>
      <c r="C76" s="4" t="s">
        <v>50</v>
      </c>
      <c r="D76" s="50" t="s">
        <v>189</v>
      </c>
      <c r="E76" s="50"/>
      <c r="F76" s="50"/>
      <c r="G76" s="50"/>
      <c r="H76" s="50"/>
      <c r="I76" s="17" t="s">
        <v>280</v>
      </c>
    </row>
    <row r="77" spans="1:9">
      <c r="A77" s="53"/>
      <c r="B77" s="54"/>
      <c r="C77" s="4" t="s">
        <v>51</v>
      </c>
      <c r="D77" s="50" t="s">
        <v>190</v>
      </c>
      <c r="E77" s="50"/>
      <c r="F77" s="50"/>
      <c r="G77" s="50"/>
      <c r="H77" s="50"/>
      <c r="I77" s="17" t="s">
        <v>280</v>
      </c>
    </row>
    <row r="78" spans="1:9">
      <c r="A78" s="53"/>
      <c r="B78" s="54"/>
      <c r="C78" s="4" t="s">
        <v>52</v>
      </c>
      <c r="D78" s="50" t="s">
        <v>191</v>
      </c>
      <c r="E78" s="50"/>
      <c r="F78" s="50"/>
      <c r="G78" s="50"/>
      <c r="H78" s="50"/>
      <c r="I78" s="17" t="s">
        <v>280</v>
      </c>
    </row>
    <row r="79" spans="1:9">
      <c r="A79" s="53"/>
      <c r="B79" s="54"/>
      <c r="C79" s="4" t="s">
        <v>53</v>
      </c>
      <c r="D79" s="50" t="s">
        <v>192</v>
      </c>
      <c r="E79" s="50"/>
      <c r="F79" s="50"/>
      <c r="G79" s="50"/>
      <c r="H79" s="50"/>
      <c r="I79" s="21" t="s">
        <v>284</v>
      </c>
    </row>
    <row r="80" spans="1:9">
      <c r="A80" s="53"/>
      <c r="B80" s="54"/>
      <c r="C80" s="4" t="s">
        <v>54</v>
      </c>
      <c r="D80" s="50" t="s">
        <v>193</v>
      </c>
      <c r="E80" s="50"/>
      <c r="F80" s="50"/>
      <c r="G80" s="50"/>
      <c r="H80" s="50"/>
      <c r="I80" s="22" t="s">
        <v>285</v>
      </c>
    </row>
    <row r="81" spans="1:9">
      <c r="A81" s="53"/>
      <c r="B81" s="54"/>
      <c r="C81" s="4" t="s">
        <v>55</v>
      </c>
      <c r="D81" s="50" t="s">
        <v>194</v>
      </c>
      <c r="E81" s="50"/>
      <c r="F81" s="50"/>
      <c r="G81" s="50"/>
      <c r="H81" s="50"/>
      <c r="I81" s="22" t="s">
        <v>285</v>
      </c>
    </row>
    <row r="82" spans="1:9">
      <c r="A82" s="49" t="s">
        <v>195</v>
      </c>
      <c r="B82" s="49"/>
      <c r="C82" s="49"/>
      <c r="D82" s="49"/>
      <c r="E82" s="49"/>
      <c r="F82" s="49"/>
      <c r="G82" s="49"/>
      <c r="H82" s="49"/>
      <c r="I82" s="16"/>
    </row>
    <row r="83" spans="1:9">
      <c r="A83" s="53"/>
      <c r="B83" s="47" t="s">
        <v>196</v>
      </c>
      <c r="C83" s="47"/>
      <c r="D83" s="47"/>
      <c r="E83" s="47"/>
      <c r="F83" s="47"/>
      <c r="G83" s="47"/>
      <c r="H83" s="47"/>
      <c r="I83" s="3"/>
    </row>
    <row r="84" spans="1:9">
      <c r="A84" s="53"/>
      <c r="B84" s="51"/>
      <c r="C84" s="33" t="s">
        <v>56</v>
      </c>
      <c r="D84" s="48" t="s">
        <v>197</v>
      </c>
      <c r="E84" s="48"/>
      <c r="F84" s="48"/>
      <c r="G84" s="48"/>
      <c r="H84" s="48"/>
      <c r="I84" s="6" t="s">
        <v>283</v>
      </c>
    </row>
    <row r="85" spans="1:9">
      <c r="A85" s="53"/>
      <c r="B85" s="51"/>
      <c r="C85" s="33" t="s">
        <v>57</v>
      </c>
      <c r="D85" s="48" t="s">
        <v>198</v>
      </c>
      <c r="E85" s="48"/>
      <c r="F85" s="48"/>
      <c r="G85" s="48"/>
      <c r="H85" s="48"/>
      <c r="I85" s="2" t="s">
        <v>292</v>
      </c>
    </row>
    <row r="86" spans="1:9">
      <c r="A86" s="53"/>
      <c r="B86" s="51"/>
      <c r="C86" s="33" t="s">
        <v>58</v>
      </c>
      <c r="D86" s="48" t="s">
        <v>199</v>
      </c>
      <c r="E86" s="48"/>
      <c r="F86" s="48"/>
      <c r="G86" s="48"/>
      <c r="H86" s="48"/>
      <c r="I86" s="25" t="s">
        <v>293</v>
      </c>
    </row>
    <row r="87" spans="1:9">
      <c r="A87" s="53"/>
      <c r="B87" s="51"/>
      <c r="C87" s="33" t="s">
        <v>59</v>
      </c>
      <c r="D87" s="48" t="s">
        <v>200</v>
      </c>
      <c r="E87" s="48"/>
      <c r="F87" s="48"/>
      <c r="G87" s="48"/>
      <c r="H87" s="48"/>
      <c r="I87" s="25" t="s">
        <v>293</v>
      </c>
    </row>
    <row r="88" spans="1:9">
      <c r="A88" s="53"/>
      <c r="B88" s="52" t="s">
        <v>201</v>
      </c>
      <c r="C88" s="52"/>
      <c r="D88" s="52"/>
      <c r="E88" s="52"/>
      <c r="F88" s="52"/>
      <c r="G88" s="52"/>
      <c r="H88" s="52"/>
      <c r="I88" s="3"/>
    </row>
    <row r="89" spans="1:9">
      <c r="A89" s="53"/>
      <c r="B89" s="44"/>
      <c r="C89" s="33" t="s">
        <v>60</v>
      </c>
      <c r="D89" s="48" t="s">
        <v>202</v>
      </c>
      <c r="E89" s="48"/>
      <c r="F89" s="48"/>
      <c r="G89" s="48"/>
      <c r="H89" s="48"/>
      <c r="I89" s="6" t="s">
        <v>283</v>
      </c>
    </row>
    <row r="90" spans="1:9">
      <c r="A90" s="53"/>
      <c r="B90" s="52" t="s">
        <v>203</v>
      </c>
      <c r="C90" s="52"/>
      <c r="D90" s="52"/>
      <c r="E90" s="52"/>
      <c r="F90" s="52"/>
      <c r="G90" s="52"/>
      <c r="H90" s="52"/>
      <c r="I90" s="3"/>
    </row>
    <row r="91" spans="1:9">
      <c r="A91" s="53"/>
      <c r="B91" s="44"/>
      <c r="C91" s="33" t="s">
        <v>61</v>
      </c>
      <c r="D91" s="48" t="s">
        <v>204</v>
      </c>
      <c r="E91" s="48"/>
      <c r="F91" s="48"/>
      <c r="G91" s="48"/>
      <c r="H91" s="48"/>
      <c r="I91" s="17" t="s">
        <v>280</v>
      </c>
    </row>
    <row r="92" spans="1:9">
      <c r="A92" s="53"/>
      <c r="B92" s="52" t="s">
        <v>205</v>
      </c>
      <c r="C92" s="52"/>
      <c r="D92" s="52"/>
      <c r="E92" s="52"/>
      <c r="F92" s="52"/>
      <c r="G92" s="52"/>
      <c r="H92" s="52"/>
      <c r="I92" s="3"/>
    </row>
    <row r="93" spans="1:9">
      <c r="A93" s="53"/>
      <c r="B93" s="51"/>
      <c r="C93" s="33" t="s">
        <v>62</v>
      </c>
      <c r="D93" s="48" t="s">
        <v>206</v>
      </c>
      <c r="E93" s="48"/>
      <c r="F93" s="48"/>
      <c r="G93" s="48"/>
      <c r="H93" s="48"/>
      <c r="I93" s="6" t="s">
        <v>283</v>
      </c>
    </row>
    <row r="94" spans="1:9">
      <c r="A94" s="53"/>
      <c r="B94" s="51"/>
      <c r="C94" s="33" t="s">
        <v>63</v>
      </c>
      <c r="D94" s="48" t="s">
        <v>207</v>
      </c>
      <c r="E94" s="48"/>
      <c r="F94" s="48"/>
      <c r="G94" s="48"/>
      <c r="H94" s="48"/>
      <c r="I94" s="6" t="s">
        <v>283</v>
      </c>
    </row>
    <row r="95" spans="1:9">
      <c r="A95" s="53"/>
      <c r="B95" s="51"/>
      <c r="C95" s="33" t="s">
        <v>64</v>
      </c>
      <c r="D95" s="48" t="s">
        <v>208</v>
      </c>
      <c r="E95" s="48"/>
      <c r="F95" s="48"/>
      <c r="G95" s="48"/>
      <c r="H95" s="48"/>
      <c r="I95" s="25" t="s">
        <v>293</v>
      </c>
    </row>
    <row r="96" spans="1:9">
      <c r="A96" s="53"/>
      <c r="B96" s="51"/>
      <c r="C96" s="33" t="s">
        <v>65</v>
      </c>
      <c r="D96" s="48" t="s">
        <v>209</v>
      </c>
      <c r="E96" s="48"/>
      <c r="F96" s="48"/>
      <c r="G96" s="48"/>
      <c r="H96" s="48"/>
      <c r="I96" s="6" t="s">
        <v>283</v>
      </c>
    </row>
    <row r="97" spans="1:9">
      <c r="A97" s="53"/>
      <c r="B97" s="52" t="s">
        <v>210</v>
      </c>
      <c r="C97" s="52"/>
      <c r="D97" s="52"/>
      <c r="E97" s="52"/>
      <c r="F97" s="52"/>
      <c r="G97" s="52"/>
      <c r="H97" s="52"/>
      <c r="I97" s="3"/>
    </row>
    <row r="98" spans="1:9">
      <c r="A98" s="53"/>
      <c r="B98" s="44"/>
      <c r="C98" s="33" t="s">
        <v>66</v>
      </c>
      <c r="D98" s="48" t="s">
        <v>211</v>
      </c>
      <c r="E98" s="48"/>
      <c r="F98" s="48"/>
      <c r="G98" s="48"/>
      <c r="H98" s="48"/>
      <c r="I98" s="6" t="s">
        <v>283</v>
      </c>
    </row>
    <row r="99" spans="1:9">
      <c r="A99" s="53"/>
      <c r="B99" s="52" t="s">
        <v>212</v>
      </c>
      <c r="C99" s="52"/>
      <c r="D99" s="52"/>
      <c r="E99" s="52"/>
      <c r="F99" s="52"/>
      <c r="G99" s="52"/>
      <c r="H99" s="52"/>
      <c r="I99" s="3"/>
    </row>
    <row r="100" spans="1:9">
      <c r="A100" s="53"/>
      <c r="B100" s="51"/>
      <c r="C100" s="33" t="s">
        <v>67</v>
      </c>
      <c r="D100" s="48" t="s">
        <v>213</v>
      </c>
      <c r="E100" s="48"/>
      <c r="F100" s="48"/>
      <c r="G100" s="48"/>
      <c r="H100" s="48"/>
      <c r="I100" s="6" t="s">
        <v>283</v>
      </c>
    </row>
    <row r="101" spans="1:9">
      <c r="A101" s="53"/>
      <c r="B101" s="51"/>
      <c r="C101" s="33" t="s">
        <v>68</v>
      </c>
      <c r="D101" s="48" t="s">
        <v>214</v>
      </c>
      <c r="E101" s="48"/>
      <c r="F101" s="48"/>
      <c r="G101" s="48"/>
      <c r="H101" s="48"/>
      <c r="I101" s="6" t="s">
        <v>283</v>
      </c>
    </row>
    <row r="102" spans="1:9">
      <c r="A102" s="53"/>
      <c r="B102" s="52" t="s">
        <v>215</v>
      </c>
      <c r="C102" s="52"/>
      <c r="D102" s="52"/>
      <c r="E102" s="52"/>
      <c r="F102" s="52"/>
      <c r="G102" s="52"/>
      <c r="H102" s="52"/>
      <c r="I102" s="3"/>
    </row>
    <row r="103" spans="1:9">
      <c r="A103" s="53"/>
      <c r="B103" s="44"/>
      <c r="C103" s="33" t="s">
        <v>69</v>
      </c>
      <c r="D103" s="48" t="s">
        <v>216</v>
      </c>
      <c r="E103" s="48"/>
      <c r="F103" s="48"/>
      <c r="G103" s="48"/>
      <c r="H103" s="48"/>
      <c r="I103" s="6" t="s">
        <v>283</v>
      </c>
    </row>
    <row r="104" spans="1:9">
      <c r="A104" s="49" t="s">
        <v>217</v>
      </c>
      <c r="B104" s="49"/>
      <c r="C104" s="49"/>
      <c r="D104" s="49"/>
      <c r="E104" s="49"/>
      <c r="F104" s="49"/>
      <c r="G104" s="49"/>
      <c r="H104" s="49"/>
      <c r="I104" s="16"/>
    </row>
    <row r="105" spans="1:9">
      <c r="A105" s="53"/>
      <c r="B105" s="47" t="s">
        <v>218</v>
      </c>
      <c r="C105" s="47"/>
      <c r="D105" s="47"/>
      <c r="E105" s="47"/>
      <c r="F105" s="47"/>
      <c r="G105" s="47"/>
      <c r="H105" s="47"/>
      <c r="I105" s="3"/>
    </row>
    <row r="106" spans="1:9">
      <c r="A106" s="53"/>
      <c r="B106" s="54"/>
      <c r="C106" s="4" t="s">
        <v>70</v>
      </c>
      <c r="D106" s="50" t="s">
        <v>219</v>
      </c>
      <c r="E106" s="50"/>
      <c r="F106" s="50"/>
      <c r="G106" s="50"/>
      <c r="H106" s="50"/>
      <c r="I106" s="6" t="s">
        <v>283</v>
      </c>
    </row>
    <row r="107" spans="1:9">
      <c r="A107" s="53"/>
      <c r="B107" s="54"/>
      <c r="C107" s="4" t="s">
        <v>71</v>
      </c>
      <c r="D107" s="50" t="s">
        <v>220</v>
      </c>
      <c r="E107" s="50"/>
      <c r="F107" s="50"/>
      <c r="G107" s="50"/>
      <c r="H107" s="50"/>
      <c r="I107" s="6" t="s">
        <v>283</v>
      </c>
    </row>
    <row r="108" spans="1:9">
      <c r="A108" s="53"/>
      <c r="B108" s="54"/>
      <c r="C108" s="4" t="s">
        <v>72</v>
      </c>
      <c r="D108" s="50" t="s">
        <v>221</v>
      </c>
      <c r="E108" s="50"/>
      <c r="F108" s="50"/>
      <c r="G108" s="50"/>
      <c r="H108" s="50"/>
      <c r="I108" s="17" t="s">
        <v>280</v>
      </c>
    </row>
    <row r="109" spans="1:9">
      <c r="A109" s="53"/>
      <c r="B109" s="47" t="s">
        <v>222</v>
      </c>
      <c r="C109" s="47"/>
      <c r="D109" s="47"/>
      <c r="E109" s="47"/>
      <c r="F109" s="47"/>
      <c r="G109" s="47"/>
      <c r="H109" s="47"/>
      <c r="I109" s="3"/>
    </row>
    <row r="110" spans="1:9">
      <c r="A110" s="53"/>
      <c r="B110" s="54"/>
      <c r="C110" s="4" t="s">
        <v>73</v>
      </c>
      <c r="D110" s="50" t="s">
        <v>223</v>
      </c>
      <c r="E110" s="50"/>
      <c r="F110" s="50"/>
      <c r="G110" s="50"/>
      <c r="H110" s="50"/>
      <c r="I110" s="6" t="s">
        <v>283</v>
      </c>
    </row>
    <row r="111" spans="1:9">
      <c r="A111" s="53"/>
      <c r="B111" s="54"/>
      <c r="C111" s="4" t="s">
        <v>74</v>
      </c>
      <c r="D111" s="50" t="s">
        <v>224</v>
      </c>
      <c r="E111" s="50"/>
      <c r="F111" s="50"/>
      <c r="G111" s="50"/>
      <c r="H111" s="50"/>
      <c r="I111" s="17" t="s">
        <v>280</v>
      </c>
    </row>
    <row r="112" spans="1:9">
      <c r="A112" s="53"/>
      <c r="B112" s="54"/>
      <c r="C112" s="4" t="s">
        <v>75</v>
      </c>
      <c r="D112" s="50" t="s">
        <v>225</v>
      </c>
      <c r="E112" s="50"/>
      <c r="F112" s="50"/>
      <c r="G112" s="50"/>
      <c r="H112" s="50"/>
      <c r="I112" s="2" t="s">
        <v>292</v>
      </c>
    </row>
    <row r="113" spans="1:9">
      <c r="A113" s="53"/>
      <c r="B113" s="54"/>
      <c r="C113" s="4" t="s">
        <v>76</v>
      </c>
      <c r="D113" s="50" t="s">
        <v>226</v>
      </c>
      <c r="E113" s="50"/>
      <c r="F113" s="50"/>
      <c r="G113" s="50"/>
      <c r="H113" s="50"/>
      <c r="I113" s="21" t="s">
        <v>284</v>
      </c>
    </row>
    <row r="114" spans="1:9">
      <c r="A114" s="49" t="s">
        <v>227</v>
      </c>
      <c r="B114" s="49"/>
      <c r="C114" s="49"/>
      <c r="D114" s="49"/>
      <c r="E114" s="49"/>
      <c r="F114" s="49"/>
      <c r="G114" s="49"/>
      <c r="H114" s="49"/>
      <c r="I114" s="16"/>
    </row>
    <row r="115" spans="1:9">
      <c r="A115" s="53"/>
      <c r="B115" s="47" t="s">
        <v>228</v>
      </c>
      <c r="C115" s="47"/>
      <c r="D115" s="47"/>
      <c r="E115" s="47"/>
      <c r="F115" s="47"/>
      <c r="G115" s="47"/>
      <c r="H115" s="47"/>
      <c r="I115" s="3"/>
    </row>
    <row r="116" spans="1:9">
      <c r="A116" s="53"/>
      <c r="B116" s="54"/>
      <c r="C116" s="4" t="s">
        <v>77</v>
      </c>
      <c r="D116" s="50" t="s">
        <v>229</v>
      </c>
      <c r="E116" s="50"/>
      <c r="F116" s="50"/>
      <c r="G116" s="50"/>
      <c r="H116" s="50"/>
      <c r="I116" s="21" t="s">
        <v>284</v>
      </c>
    </row>
    <row r="117" spans="1:9">
      <c r="A117" s="53"/>
      <c r="B117" s="54"/>
      <c r="C117" s="4" t="s">
        <v>78</v>
      </c>
      <c r="D117" s="50" t="s">
        <v>230</v>
      </c>
      <c r="E117" s="50"/>
      <c r="F117" s="50"/>
      <c r="G117" s="50"/>
      <c r="H117" s="50"/>
      <c r="I117" s="17" t="s">
        <v>280</v>
      </c>
    </row>
    <row r="118" spans="1:9">
      <c r="A118" s="53"/>
      <c r="B118" s="54"/>
      <c r="C118" s="4" t="s">
        <v>79</v>
      </c>
      <c r="D118" s="50" t="s">
        <v>231</v>
      </c>
      <c r="E118" s="50"/>
      <c r="F118" s="50"/>
      <c r="G118" s="50"/>
      <c r="H118" s="50"/>
      <c r="I118" s="17" t="s">
        <v>280</v>
      </c>
    </row>
    <row r="119" spans="1:9" ht="15.75" thickBot="1">
      <c r="A119" s="53"/>
      <c r="B119" s="47" t="s">
        <v>232</v>
      </c>
      <c r="C119" s="47"/>
      <c r="D119" s="47"/>
      <c r="E119" s="47"/>
      <c r="F119" s="47"/>
      <c r="G119" s="47"/>
      <c r="H119" s="47"/>
      <c r="I119" s="3"/>
    </row>
    <row r="120" spans="1:9" ht="15.75" thickBot="1">
      <c r="A120" s="53"/>
      <c r="B120" s="54"/>
      <c r="C120" s="4" t="s">
        <v>80</v>
      </c>
      <c r="D120" s="48" t="s">
        <v>233</v>
      </c>
      <c r="E120" s="48"/>
      <c r="F120" s="48"/>
      <c r="G120" s="48"/>
      <c r="H120" s="48"/>
      <c r="I120" s="29" t="s">
        <v>355</v>
      </c>
    </row>
    <row r="121" spans="1:9" ht="15.75" thickBot="1">
      <c r="A121" s="53"/>
      <c r="B121" s="54"/>
      <c r="C121" s="4" t="s">
        <v>81</v>
      </c>
      <c r="D121" s="50" t="s">
        <v>234</v>
      </c>
      <c r="E121" s="50"/>
      <c r="F121" s="50"/>
      <c r="G121" s="50"/>
      <c r="H121" s="50"/>
      <c r="I121" s="29" t="s">
        <v>355</v>
      </c>
    </row>
    <row r="122" spans="1:9" ht="15.75" thickBot="1">
      <c r="A122" s="53"/>
      <c r="B122" s="54"/>
      <c r="C122" s="4" t="s">
        <v>82</v>
      </c>
      <c r="D122" s="48" t="s">
        <v>235</v>
      </c>
      <c r="E122" s="48"/>
      <c r="F122" s="48"/>
      <c r="G122" s="48"/>
      <c r="H122" s="48"/>
      <c r="I122" s="29" t="s">
        <v>355</v>
      </c>
    </row>
    <row r="123" spans="1:9" ht="15.75" thickBot="1">
      <c r="A123" s="53"/>
      <c r="B123" s="54"/>
      <c r="C123" s="4" t="s">
        <v>83</v>
      </c>
      <c r="D123" s="50" t="s">
        <v>236</v>
      </c>
      <c r="E123" s="50"/>
      <c r="F123" s="50"/>
      <c r="G123" s="50"/>
      <c r="H123" s="50"/>
      <c r="I123" s="29" t="s">
        <v>355</v>
      </c>
    </row>
    <row r="124" spans="1:9" ht="15.75" thickBot="1">
      <c r="A124" s="53"/>
      <c r="B124" s="54"/>
      <c r="C124" s="4" t="s">
        <v>84</v>
      </c>
      <c r="D124" s="50" t="s">
        <v>237</v>
      </c>
      <c r="E124" s="50"/>
      <c r="F124" s="50"/>
      <c r="G124" s="50"/>
      <c r="H124" s="50"/>
      <c r="I124" s="29" t="s">
        <v>355</v>
      </c>
    </row>
    <row r="125" spans="1:9" ht="15.75" thickBot="1">
      <c r="A125" s="53"/>
      <c r="B125" s="54"/>
      <c r="C125" s="4" t="s">
        <v>85</v>
      </c>
      <c r="D125" s="50" t="s">
        <v>238</v>
      </c>
      <c r="E125" s="50"/>
      <c r="F125" s="50"/>
      <c r="G125" s="50"/>
      <c r="H125" s="50"/>
      <c r="I125" s="29" t="s">
        <v>355</v>
      </c>
    </row>
    <row r="126" spans="1:9" ht="15.75" thickBot="1">
      <c r="A126" s="53"/>
      <c r="B126" s="54"/>
      <c r="C126" s="4" t="s">
        <v>86</v>
      </c>
      <c r="D126" s="50" t="s">
        <v>239</v>
      </c>
      <c r="E126" s="50"/>
      <c r="F126" s="50"/>
      <c r="G126" s="50"/>
      <c r="H126" s="50"/>
      <c r="I126" s="21" t="s">
        <v>284</v>
      </c>
    </row>
    <row r="127" spans="1:9" ht="15.75" thickBot="1">
      <c r="A127" s="53"/>
      <c r="B127" s="54"/>
      <c r="C127" s="4" t="s">
        <v>87</v>
      </c>
      <c r="D127" s="48" t="s">
        <v>240</v>
      </c>
      <c r="E127" s="48"/>
      <c r="F127" s="48"/>
      <c r="G127" s="48"/>
      <c r="H127" s="48"/>
      <c r="I127" s="29" t="s">
        <v>355</v>
      </c>
    </row>
    <row r="128" spans="1:9" ht="15.75" thickBot="1">
      <c r="A128" s="53"/>
      <c r="B128" s="54"/>
      <c r="C128" s="4" t="s">
        <v>88</v>
      </c>
      <c r="D128" s="48" t="s">
        <v>241</v>
      </c>
      <c r="E128" s="48"/>
      <c r="F128" s="48"/>
      <c r="G128" s="48"/>
      <c r="H128" s="48"/>
      <c r="I128" s="29" t="s">
        <v>355</v>
      </c>
    </row>
    <row r="129" spans="1:9">
      <c r="A129" s="53"/>
      <c r="B129" s="47" t="s">
        <v>242</v>
      </c>
      <c r="C129" s="47"/>
      <c r="D129" s="47"/>
      <c r="E129" s="47"/>
      <c r="F129" s="47"/>
      <c r="G129" s="47"/>
      <c r="H129" s="47"/>
      <c r="I129" s="3"/>
    </row>
    <row r="130" spans="1:9">
      <c r="A130" s="53"/>
      <c r="B130" s="5"/>
      <c r="C130" s="4" t="s">
        <v>89</v>
      </c>
      <c r="D130" s="50" t="s">
        <v>243</v>
      </c>
      <c r="E130" s="50"/>
      <c r="F130" s="50"/>
      <c r="G130" s="50"/>
      <c r="H130" s="50"/>
      <c r="I130" s="2" t="s">
        <v>292</v>
      </c>
    </row>
    <row r="131" spans="1:9">
      <c r="A131" s="49" t="s">
        <v>244</v>
      </c>
      <c r="B131" s="49"/>
      <c r="C131" s="49"/>
      <c r="D131" s="49"/>
      <c r="E131" s="49"/>
      <c r="F131" s="49"/>
      <c r="G131" s="49"/>
      <c r="H131" s="49"/>
      <c r="I131" s="16"/>
    </row>
    <row r="132" spans="1:9">
      <c r="A132" s="53"/>
      <c r="B132" s="47" t="s">
        <v>245</v>
      </c>
      <c r="C132" s="47"/>
      <c r="D132" s="47"/>
      <c r="E132" s="47"/>
      <c r="F132" s="47"/>
      <c r="G132" s="47"/>
      <c r="H132" s="47"/>
      <c r="I132" s="3"/>
    </row>
    <row r="133" spans="1:9">
      <c r="A133" s="53"/>
      <c r="B133" s="51"/>
      <c r="C133" s="33" t="s">
        <v>90</v>
      </c>
      <c r="D133" s="48" t="s">
        <v>246</v>
      </c>
      <c r="E133" s="48"/>
      <c r="F133" s="48"/>
      <c r="G133" s="48"/>
      <c r="H133" s="48"/>
      <c r="I133" s="6" t="s">
        <v>283</v>
      </c>
    </row>
    <row r="134" spans="1:9">
      <c r="A134" s="53"/>
      <c r="B134" s="51"/>
      <c r="C134" s="33" t="s">
        <v>91</v>
      </c>
      <c r="D134" s="48" t="s">
        <v>247</v>
      </c>
      <c r="E134" s="48"/>
      <c r="F134" s="48"/>
      <c r="G134" s="48"/>
      <c r="H134" s="48"/>
      <c r="I134" s="17" t="s">
        <v>280</v>
      </c>
    </row>
    <row r="135" spans="1:9">
      <c r="A135" s="53"/>
      <c r="B135" s="51"/>
      <c r="C135" s="33" t="s">
        <v>92</v>
      </c>
      <c r="D135" s="48" t="s">
        <v>248</v>
      </c>
      <c r="E135" s="48"/>
      <c r="F135" s="48"/>
      <c r="G135" s="48"/>
      <c r="H135" s="48"/>
      <c r="I135" s="6" t="s">
        <v>283</v>
      </c>
    </row>
    <row r="136" spans="1:9">
      <c r="A136" s="53"/>
      <c r="B136" s="52" t="s">
        <v>249</v>
      </c>
      <c r="C136" s="52"/>
      <c r="D136" s="52"/>
      <c r="E136" s="52"/>
      <c r="F136" s="52"/>
      <c r="G136" s="52"/>
      <c r="H136" s="52"/>
      <c r="I136" s="3"/>
    </row>
    <row r="137" spans="1:9">
      <c r="A137" s="53"/>
      <c r="B137" s="51"/>
      <c r="C137" s="33" t="s">
        <v>93</v>
      </c>
      <c r="D137" s="48" t="s">
        <v>250</v>
      </c>
      <c r="E137" s="48"/>
      <c r="F137" s="48"/>
      <c r="G137" s="48"/>
      <c r="H137" s="48"/>
      <c r="I137" s="6" t="s">
        <v>283</v>
      </c>
    </row>
    <row r="138" spans="1:9">
      <c r="A138" s="53"/>
      <c r="B138" s="51"/>
      <c r="C138" s="33" t="s">
        <v>94</v>
      </c>
      <c r="D138" s="48" t="s">
        <v>251</v>
      </c>
      <c r="E138" s="48"/>
      <c r="F138" s="48"/>
      <c r="G138" s="48"/>
      <c r="H138" s="48"/>
      <c r="I138" s="21" t="s">
        <v>284</v>
      </c>
    </row>
    <row r="139" spans="1:9">
      <c r="A139" s="49" t="s">
        <v>252</v>
      </c>
      <c r="B139" s="49"/>
      <c r="C139" s="49"/>
      <c r="D139" s="49"/>
      <c r="E139" s="49"/>
      <c r="F139" s="49"/>
      <c r="G139" s="49"/>
      <c r="H139" s="49"/>
      <c r="I139" s="16"/>
    </row>
    <row r="140" spans="1:9">
      <c r="A140" s="53"/>
      <c r="B140" s="47" t="s">
        <v>253</v>
      </c>
      <c r="C140" s="47"/>
      <c r="D140" s="47"/>
      <c r="E140" s="47"/>
      <c r="F140" s="47"/>
      <c r="G140" s="47"/>
      <c r="H140" s="47"/>
      <c r="I140" s="3"/>
    </row>
    <row r="141" spans="1:9">
      <c r="A141" s="53"/>
      <c r="B141" s="54"/>
      <c r="C141" s="4" t="s">
        <v>95</v>
      </c>
      <c r="D141" s="50" t="s">
        <v>254</v>
      </c>
      <c r="E141" s="50"/>
      <c r="F141" s="50"/>
      <c r="G141" s="50"/>
      <c r="H141" s="50"/>
      <c r="I141" s="17" t="s">
        <v>280</v>
      </c>
    </row>
    <row r="142" spans="1:9">
      <c r="A142" s="53"/>
      <c r="B142" s="54"/>
      <c r="C142" s="4" t="s">
        <v>96</v>
      </c>
      <c r="D142" s="48" t="s">
        <v>255</v>
      </c>
      <c r="E142" s="48"/>
      <c r="F142" s="48"/>
      <c r="G142" s="48"/>
      <c r="H142" s="48"/>
      <c r="I142" s="6" t="s">
        <v>283</v>
      </c>
    </row>
    <row r="143" spans="1:9">
      <c r="A143" s="53"/>
      <c r="B143" s="54"/>
      <c r="C143" s="4" t="s">
        <v>97</v>
      </c>
      <c r="D143" s="48" t="s">
        <v>256</v>
      </c>
      <c r="E143" s="48"/>
      <c r="F143" s="48"/>
      <c r="G143" s="48"/>
      <c r="H143" s="48"/>
      <c r="I143" s="6" t="s">
        <v>283</v>
      </c>
    </row>
    <row r="144" spans="1:9" ht="33" customHeight="1">
      <c r="A144" s="53"/>
      <c r="B144" s="54"/>
      <c r="C144" s="4" t="s">
        <v>98</v>
      </c>
      <c r="D144" s="48" t="s">
        <v>257</v>
      </c>
      <c r="E144" s="48"/>
      <c r="F144" s="48"/>
      <c r="G144" s="48"/>
      <c r="H144" s="48"/>
      <c r="I144" s="17" t="s">
        <v>280</v>
      </c>
    </row>
    <row r="145" spans="1:9">
      <c r="A145" s="53"/>
      <c r="B145" s="54"/>
      <c r="C145" s="4" t="s">
        <v>99</v>
      </c>
      <c r="D145" s="48" t="s">
        <v>258</v>
      </c>
      <c r="E145" s="48"/>
      <c r="F145" s="48"/>
      <c r="G145" s="48"/>
      <c r="H145" s="48"/>
      <c r="I145" s="6" t="s">
        <v>283</v>
      </c>
    </row>
    <row r="146" spans="1:9">
      <c r="A146" s="53"/>
      <c r="B146" s="54"/>
      <c r="C146" s="4" t="s">
        <v>100</v>
      </c>
      <c r="D146" s="50" t="s">
        <v>259</v>
      </c>
      <c r="E146" s="50"/>
      <c r="F146" s="50"/>
      <c r="G146" s="50"/>
      <c r="H146" s="50"/>
      <c r="I146" s="21" t="s">
        <v>284</v>
      </c>
    </row>
    <row r="147" spans="1:9">
      <c r="A147" s="53"/>
      <c r="B147" s="54"/>
      <c r="C147" s="4" t="s">
        <v>101</v>
      </c>
      <c r="D147" s="50" t="s">
        <v>260</v>
      </c>
      <c r="E147" s="50"/>
      <c r="F147" s="50"/>
      <c r="G147" s="50"/>
      <c r="H147" s="50"/>
      <c r="I147" s="17" t="s">
        <v>280</v>
      </c>
    </row>
    <row r="148" spans="1:9">
      <c r="A148" s="49" t="s">
        <v>421</v>
      </c>
      <c r="B148" s="49"/>
      <c r="C148" s="49"/>
      <c r="D148" s="49"/>
      <c r="E148" s="49"/>
      <c r="F148" s="49"/>
      <c r="G148" s="49"/>
      <c r="H148" s="49"/>
      <c r="I148" s="16"/>
    </row>
    <row r="149" spans="1:9">
      <c r="A149" s="53"/>
      <c r="B149" s="47" t="s">
        <v>261</v>
      </c>
      <c r="C149" s="47"/>
      <c r="D149" s="47"/>
      <c r="E149" s="47"/>
      <c r="F149" s="47"/>
      <c r="G149" s="47"/>
      <c r="H149" s="47"/>
      <c r="I149" s="3"/>
    </row>
    <row r="150" spans="1:9">
      <c r="A150" s="53"/>
      <c r="B150" s="54"/>
      <c r="C150" s="4" t="s">
        <v>102</v>
      </c>
      <c r="D150" s="50" t="s">
        <v>262</v>
      </c>
      <c r="E150" s="50"/>
      <c r="F150" s="50"/>
      <c r="G150" s="50"/>
      <c r="H150" s="50"/>
      <c r="I150" s="21" t="s">
        <v>284</v>
      </c>
    </row>
    <row r="151" spans="1:9">
      <c r="A151" s="53"/>
      <c r="B151" s="54"/>
      <c r="C151" s="4" t="s">
        <v>103</v>
      </c>
      <c r="D151" s="50" t="s">
        <v>263</v>
      </c>
      <c r="E151" s="50"/>
      <c r="F151" s="50"/>
      <c r="G151" s="50"/>
      <c r="H151" s="50"/>
      <c r="I151" s="6" t="s">
        <v>283</v>
      </c>
    </row>
    <row r="152" spans="1:9">
      <c r="A152" s="53"/>
      <c r="B152" s="54"/>
      <c r="C152" s="4" t="s">
        <v>104</v>
      </c>
      <c r="D152" s="50" t="s">
        <v>264</v>
      </c>
      <c r="E152" s="50"/>
      <c r="F152" s="50"/>
      <c r="G152" s="50"/>
      <c r="H152" s="50"/>
      <c r="I152" s="21" t="s">
        <v>284</v>
      </c>
    </row>
    <row r="153" spans="1:9">
      <c r="A153" s="53"/>
      <c r="B153" s="47" t="s">
        <v>265</v>
      </c>
      <c r="C153" s="47"/>
      <c r="D153" s="47"/>
      <c r="E153" s="47"/>
      <c r="F153" s="47"/>
      <c r="G153" s="47"/>
      <c r="H153" s="47"/>
      <c r="I153" s="3"/>
    </row>
    <row r="154" spans="1:9">
      <c r="A154" s="53"/>
      <c r="B154" s="5"/>
      <c r="C154" s="4" t="s">
        <v>105</v>
      </c>
      <c r="D154" s="50" t="s">
        <v>266</v>
      </c>
      <c r="E154" s="50"/>
      <c r="F154" s="50"/>
      <c r="G154" s="50"/>
      <c r="H154" s="50"/>
      <c r="I154" s="6" t="s">
        <v>283</v>
      </c>
    </row>
    <row r="155" spans="1:9">
      <c r="A155" s="49" t="s">
        <v>267</v>
      </c>
      <c r="B155" s="49"/>
      <c r="C155" s="49"/>
      <c r="D155" s="49"/>
      <c r="E155" s="49"/>
      <c r="F155" s="49"/>
      <c r="G155" s="49"/>
      <c r="H155" s="49"/>
      <c r="I155" s="16"/>
    </row>
    <row r="156" spans="1:9">
      <c r="A156" s="53"/>
      <c r="B156" s="47" t="s">
        <v>268</v>
      </c>
      <c r="C156" s="47"/>
      <c r="D156" s="47"/>
      <c r="E156" s="47"/>
      <c r="F156" s="47"/>
      <c r="G156" s="47"/>
      <c r="H156" s="47"/>
      <c r="I156" s="3"/>
    </row>
    <row r="157" spans="1:9">
      <c r="A157" s="53"/>
      <c r="B157" s="51"/>
      <c r="C157" s="33" t="s">
        <v>106</v>
      </c>
      <c r="D157" s="48" t="s">
        <v>269</v>
      </c>
      <c r="E157" s="48"/>
      <c r="F157" s="48"/>
      <c r="G157" s="48"/>
      <c r="H157" s="48"/>
      <c r="I157" s="6" t="s">
        <v>283</v>
      </c>
    </row>
    <row r="158" spans="1:9">
      <c r="A158" s="53"/>
      <c r="B158" s="51"/>
      <c r="C158" s="33" t="s">
        <v>107</v>
      </c>
      <c r="D158" s="48" t="s">
        <v>270</v>
      </c>
      <c r="E158" s="48"/>
      <c r="F158" s="48"/>
      <c r="G158" s="48"/>
      <c r="H158" s="48"/>
      <c r="I158" s="17" t="s">
        <v>280</v>
      </c>
    </row>
    <row r="159" spans="1:9">
      <c r="A159" s="53"/>
      <c r="B159" s="51"/>
      <c r="C159" s="33" t="s">
        <v>108</v>
      </c>
      <c r="D159" s="48" t="s">
        <v>271</v>
      </c>
      <c r="E159" s="48"/>
      <c r="F159" s="48"/>
      <c r="G159" s="48"/>
      <c r="H159" s="48"/>
      <c r="I159" s="6" t="s">
        <v>283</v>
      </c>
    </row>
    <row r="160" spans="1:9">
      <c r="A160" s="53"/>
      <c r="B160" s="51"/>
      <c r="C160" s="33" t="s">
        <v>109</v>
      </c>
      <c r="D160" s="48" t="s">
        <v>272</v>
      </c>
      <c r="E160" s="48"/>
      <c r="F160" s="48"/>
      <c r="G160" s="48"/>
      <c r="H160" s="48"/>
      <c r="I160" s="17" t="s">
        <v>280</v>
      </c>
    </row>
    <row r="161" spans="1:9">
      <c r="A161" s="53"/>
      <c r="B161" s="51"/>
      <c r="C161" s="33" t="s">
        <v>110</v>
      </c>
      <c r="D161" s="48" t="s">
        <v>273</v>
      </c>
      <c r="E161" s="48"/>
      <c r="F161" s="48"/>
      <c r="G161" s="48"/>
      <c r="H161" s="48"/>
      <c r="I161" s="22" t="s">
        <v>285</v>
      </c>
    </row>
    <row r="162" spans="1:9">
      <c r="A162" s="53"/>
      <c r="B162" s="52" t="s">
        <v>277</v>
      </c>
      <c r="C162" s="52"/>
      <c r="D162" s="52"/>
      <c r="E162" s="52"/>
      <c r="F162" s="52"/>
      <c r="G162" s="52"/>
      <c r="H162" s="52"/>
      <c r="I162" s="3"/>
    </row>
    <row r="163" spans="1:9" ht="38.25" customHeight="1">
      <c r="A163" s="53"/>
      <c r="B163" s="51"/>
      <c r="C163" s="33" t="s">
        <v>111</v>
      </c>
      <c r="D163" s="48" t="s">
        <v>274</v>
      </c>
      <c r="E163" s="48"/>
      <c r="F163" s="48"/>
      <c r="G163" s="48"/>
      <c r="H163" s="48"/>
      <c r="I163" s="6" t="s">
        <v>283</v>
      </c>
    </row>
    <row r="164" spans="1:9">
      <c r="A164" s="53"/>
      <c r="B164" s="51"/>
      <c r="C164" s="33" t="s">
        <v>112</v>
      </c>
      <c r="D164" s="48" t="s">
        <v>275</v>
      </c>
      <c r="E164" s="48"/>
      <c r="F164" s="48"/>
      <c r="G164" s="48"/>
      <c r="H164" s="48"/>
      <c r="I164" s="6" t="s">
        <v>283</v>
      </c>
    </row>
    <row r="165" spans="1:9" ht="25.5" customHeight="1">
      <c r="A165" s="53"/>
      <c r="B165" s="51"/>
      <c r="C165" s="33" t="s">
        <v>113</v>
      </c>
      <c r="D165" s="48" t="s">
        <v>276</v>
      </c>
      <c r="E165" s="48"/>
      <c r="F165" s="48"/>
      <c r="G165" s="48"/>
      <c r="H165" s="48"/>
      <c r="I165" s="21" t="s">
        <v>284</v>
      </c>
    </row>
  </sheetData>
  <autoFilter ref="A2:I165" xr:uid="{CDDECF69-00B7-434E-81B6-EE3A3FBB11B1}">
    <filterColumn colId="0" showButton="0"/>
    <filterColumn colId="1" showButton="0"/>
    <filterColumn colId="2" showButton="0"/>
    <filterColumn colId="3" showButton="0"/>
    <filterColumn colId="4" showButton="0"/>
    <filterColumn colId="5" showButton="0"/>
    <filterColumn colId="6" showButton="0"/>
  </autoFilter>
  <mergeCells count="205">
    <mergeCell ref="A2:H2"/>
    <mergeCell ref="A3:H3"/>
    <mergeCell ref="A4:A6"/>
    <mergeCell ref="B4:H4"/>
    <mergeCell ref="B5:B6"/>
    <mergeCell ref="D5:H5"/>
    <mergeCell ref="D6:H6"/>
    <mergeCell ref="A7:H7"/>
    <mergeCell ref="A8:A16"/>
    <mergeCell ref="B8:H8"/>
    <mergeCell ref="B9:B13"/>
    <mergeCell ref="D9:H9"/>
    <mergeCell ref="D10:H10"/>
    <mergeCell ref="D11:H11"/>
    <mergeCell ref="D12:H12"/>
    <mergeCell ref="D13:H13"/>
    <mergeCell ref="B14:H14"/>
    <mergeCell ref="B22:B24"/>
    <mergeCell ref="D22:H22"/>
    <mergeCell ref="D23:H23"/>
    <mergeCell ref="D24:H24"/>
    <mergeCell ref="B25:H25"/>
    <mergeCell ref="D26:H26"/>
    <mergeCell ref="B15:B16"/>
    <mergeCell ref="D15:H15"/>
    <mergeCell ref="D16:H16"/>
    <mergeCell ref="A17:H17"/>
    <mergeCell ref="A18:A26"/>
    <mergeCell ref="B18:H18"/>
    <mergeCell ref="B19:B20"/>
    <mergeCell ref="D19:H19"/>
    <mergeCell ref="D20:H20"/>
    <mergeCell ref="B21:H21"/>
    <mergeCell ref="D34:H34"/>
    <mergeCell ref="D35:H35"/>
    <mergeCell ref="D36:H36"/>
    <mergeCell ref="B37:H37"/>
    <mergeCell ref="B38:B40"/>
    <mergeCell ref="D38:H38"/>
    <mergeCell ref="D39:H39"/>
    <mergeCell ref="D40:H40"/>
    <mergeCell ref="A27:H27"/>
    <mergeCell ref="A28:A40"/>
    <mergeCell ref="B28:H28"/>
    <mergeCell ref="B29:B32"/>
    <mergeCell ref="D29:H29"/>
    <mergeCell ref="D30:H30"/>
    <mergeCell ref="D31:H31"/>
    <mergeCell ref="D32:H32"/>
    <mergeCell ref="B33:H33"/>
    <mergeCell ref="B34:B36"/>
    <mergeCell ref="D48:H48"/>
    <mergeCell ref="D49:H49"/>
    <mergeCell ref="D50:H50"/>
    <mergeCell ref="D51:H51"/>
    <mergeCell ref="B52:H52"/>
    <mergeCell ref="D53:H53"/>
    <mergeCell ref="A41:H41"/>
    <mergeCell ref="A42:A59"/>
    <mergeCell ref="B42:H42"/>
    <mergeCell ref="B43:B44"/>
    <mergeCell ref="D43:H43"/>
    <mergeCell ref="D44:H44"/>
    <mergeCell ref="B45:H45"/>
    <mergeCell ref="B46:B51"/>
    <mergeCell ref="D46:H46"/>
    <mergeCell ref="D47:H47"/>
    <mergeCell ref="A60:H60"/>
    <mergeCell ref="A61:A63"/>
    <mergeCell ref="B61:H61"/>
    <mergeCell ref="B62:B63"/>
    <mergeCell ref="D62:H62"/>
    <mergeCell ref="D63:H63"/>
    <mergeCell ref="B54:H54"/>
    <mergeCell ref="B55:B59"/>
    <mergeCell ref="D55:H55"/>
    <mergeCell ref="D56:H56"/>
    <mergeCell ref="D57:H57"/>
    <mergeCell ref="D58:H58"/>
    <mergeCell ref="D59:H59"/>
    <mergeCell ref="A64:H64"/>
    <mergeCell ref="A65:A81"/>
    <mergeCell ref="B65:H65"/>
    <mergeCell ref="B66:B71"/>
    <mergeCell ref="D66:H66"/>
    <mergeCell ref="D67:H67"/>
    <mergeCell ref="D68:H68"/>
    <mergeCell ref="D69:H69"/>
    <mergeCell ref="D70:H70"/>
    <mergeCell ref="D71:H71"/>
    <mergeCell ref="B72:H72"/>
    <mergeCell ref="B73:B81"/>
    <mergeCell ref="D73:H73"/>
    <mergeCell ref="D74:H74"/>
    <mergeCell ref="D75:H75"/>
    <mergeCell ref="D76:H76"/>
    <mergeCell ref="D77:H77"/>
    <mergeCell ref="D78:H78"/>
    <mergeCell ref="D79:H79"/>
    <mergeCell ref="D80:H80"/>
    <mergeCell ref="D81:H81"/>
    <mergeCell ref="A82:H82"/>
    <mergeCell ref="A83:A103"/>
    <mergeCell ref="B83:H83"/>
    <mergeCell ref="B84:B87"/>
    <mergeCell ref="D84:H84"/>
    <mergeCell ref="D85:H85"/>
    <mergeCell ref="D86:H86"/>
    <mergeCell ref="D87:H87"/>
    <mergeCell ref="B88:H88"/>
    <mergeCell ref="B97:H97"/>
    <mergeCell ref="D98:H98"/>
    <mergeCell ref="B99:H99"/>
    <mergeCell ref="B100:B101"/>
    <mergeCell ref="D100:H100"/>
    <mergeCell ref="D101:H101"/>
    <mergeCell ref="D89:H89"/>
    <mergeCell ref="B90:H90"/>
    <mergeCell ref="D91:H91"/>
    <mergeCell ref="B92:H92"/>
    <mergeCell ref="B93:B96"/>
    <mergeCell ref="D93:H93"/>
    <mergeCell ref="D94:H94"/>
    <mergeCell ref="D95:H95"/>
    <mergeCell ref="D96:H96"/>
    <mergeCell ref="B110:B113"/>
    <mergeCell ref="D110:H110"/>
    <mergeCell ref="D111:H111"/>
    <mergeCell ref="D112:H112"/>
    <mergeCell ref="D113:H113"/>
    <mergeCell ref="A114:H114"/>
    <mergeCell ref="B102:H102"/>
    <mergeCell ref="D103:H103"/>
    <mergeCell ref="A104:H104"/>
    <mergeCell ref="A105:A113"/>
    <mergeCell ref="B105:H105"/>
    <mergeCell ref="B106:B108"/>
    <mergeCell ref="D106:H106"/>
    <mergeCell ref="D107:H107"/>
    <mergeCell ref="D108:H108"/>
    <mergeCell ref="B109:H109"/>
    <mergeCell ref="D122:H122"/>
    <mergeCell ref="D123:H123"/>
    <mergeCell ref="D124:H124"/>
    <mergeCell ref="D125:H125"/>
    <mergeCell ref="D126:H126"/>
    <mergeCell ref="D127:H127"/>
    <mergeCell ref="A115:A130"/>
    <mergeCell ref="B115:H115"/>
    <mergeCell ref="B116:B118"/>
    <mergeCell ref="D116:H116"/>
    <mergeCell ref="D117:H117"/>
    <mergeCell ref="D118:H118"/>
    <mergeCell ref="B119:H119"/>
    <mergeCell ref="B120:B128"/>
    <mergeCell ref="D120:H120"/>
    <mergeCell ref="D121:H121"/>
    <mergeCell ref="D128:H128"/>
    <mergeCell ref="B129:H129"/>
    <mergeCell ref="D130:H130"/>
    <mergeCell ref="A131:H131"/>
    <mergeCell ref="A132:A138"/>
    <mergeCell ref="B132:H132"/>
    <mergeCell ref="B133:B135"/>
    <mergeCell ref="D133:H133"/>
    <mergeCell ref="D134:H134"/>
    <mergeCell ref="D135:H135"/>
    <mergeCell ref="B136:H136"/>
    <mergeCell ref="B137:B138"/>
    <mergeCell ref="D137:H137"/>
    <mergeCell ref="D138:H138"/>
    <mergeCell ref="A139:H139"/>
    <mergeCell ref="A140:A147"/>
    <mergeCell ref="B140:H140"/>
    <mergeCell ref="B141:B147"/>
    <mergeCell ref="D141:H141"/>
    <mergeCell ref="D142:H142"/>
    <mergeCell ref="A149:A154"/>
    <mergeCell ref="B149:H149"/>
    <mergeCell ref="B150:B152"/>
    <mergeCell ref="D150:H150"/>
    <mergeCell ref="D151:H151"/>
    <mergeCell ref="D152:H152"/>
    <mergeCell ref="B153:H153"/>
    <mergeCell ref="D154:H154"/>
    <mergeCell ref="D143:H143"/>
    <mergeCell ref="D144:H144"/>
    <mergeCell ref="D145:H145"/>
    <mergeCell ref="D146:H146"/>
    <mergeCell ref="D147:H147"/>
    <mergeCell ref="A148:H148"/>
    <mergeCell ref="B163:B165"/>
    <mergeCell ref="D163:H163"/>
    <mergeCell ref="D164:H164"/>
    <mergeCell ref="D165:H165"/>
    <mergeCell ref="A155:H155"/>
    <mergeCell ref="A156:A165"/>
    <mergeCell ref="B156:H156"/>
    <mergeCell ref="B157:B161"/>
    <mergeCell ref="D157:H157"/>
    <mergeCell ref="D158:H158"/>
    <mergeCell ref="D159:H159"/>
    <mergeCell ref="D160:H160"/>
    <mergeCell ref="D161:H161"/>
    <mergeCell ref="B162:H162"/>
  </mergeCells>
  <dataValidations count="1">
    <dataValidation type="list" allowBlank="1" showInputMessage="1" showErrorMessage="1" sqref="I5:I6 I34:I36 I15:I16 I26 I19:I20 I22:I24 I62:I63 I29:I32 I38:I40 I9:I13 I43:I44 I46:I51 I55:I59 I53 I66:I71 I73:I81 I103 I89 I84:I87 I91 I98 I100:I101 I93:I96 I106:I108 I110:I113 I116:I118 I126 I130 I133:I135 I137:I138 I141:I147 I150:I152 I154 I157:I161 I163:I165 L2:L7" xr:uid="{BA285DDC-97CE-4004-AECC-64E585B48F26}">
      <formula1>"L0 - No existente,L1 - Inicial,L2 - Repetible,L3 - Definido,L4 - Gestionado,L5 - Optimizado"</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6"/>
  <sheetViews>
    <sheetView tabSelected="1" topLeftCell="A22" zoomScale="80" zoomScaleNormal="80" workbookViewId="0">
      <selection activeCell="C45" sqref="C45"/>
    </sheetView>
  </sheetViews>
  <sheetFormatPr baseColWidth="10" defaultColWidth="45.42578125" defaultRowHeight="15"/>
  <cols>
    <col min="1" max="1" width="7.7109375" style="7" customWidth="1"/>
    <col min="2" max="3" width="53.28515625" style="8" customWidth="1"/>
    <col min="4" max="4" width="45.42578125" style="7"/>
    <col min="5" max="5" width="36.42578125" style="7" customWidth="1"/>
    <col min="6" max="9" width="2" style="7" bestFit="1" customWidth="1"/>
    <col min="10" max="16384" width="45.42578125" style="7"/>
  </cols>
  <sheetData>
    <row r="1" spans="2:5">
      <c r="B1" s="43" t="s">
        <v>420</v>
      </c>
      <c r="C1" s="43" t="s">
        <v>423</v>
      </c>
      <c r="D1" s="43" t="s">
        <v>424</v>
      </c>
      <c r="E1" s="43" t="s">
        <v>425</v>
      </c>
    </row>
    <row r="2" spans="2:5">
      <c r="B2" s="9" t="str">
        <f>'Auditoría Cumplimiento ISO27002'!A3</f>
        <v>A.5 Políticas de seguridad de la información</v>
      </c>
      <c r="C2" s="11">
        <f>'Auditoría Cumplimiento ISO27002'!K3</f>
        <v>1</v>
      </c>
      <c r="D2" s="46">
        <v>0</v>
      </c>
      <c r="E2" s="46">
        <v>1</v>
      </c>
    </row>
    <row r="3" spans="2:5">
      <c r="B3" s="10" t="str">
        <f>'Auditoría Cumplimiento ISO27002'!A7</f>
        <v>A.6 Organización de la seguridad de la información</v>
      </c>
      <c r="C3" s="11">
        <f>'Auditoría Cumplimiento ISO27002'!K7</f>
        <v>0.81</v>
      </c>
      <c r="D3" s="46">
        <v>0.36</v>
      </c>
      <c r="E3" s="46">
        <v>0.7</v>
      </c>
    </row>
    <row r="4" spans="2:5">
      <c r="B4" s="10" t="str">
        <f>'Auditoría Cumplimiento ISO27002'!A17</f>
        <v>A.7 Seguridad relativa a los RRHH</v>
      </c>
      <c r="C4" s="11">
        <f>'Auditoría Cumplimiento ISO27002'!K17</f>
        <v>0.70000000000000007</v>
      </c>
      <c r="D4" s="46">
        <v>0.35555555555555557</v>
      </c>
      <c r="E4" s="46">
        <v>0.71111111111111103</v>
      </c>
    </row>
    <row r="5" spans="2:5">
      <c r="B5" s="10" t="str">
        <f>'Auditoría Cumplimiento ISO27002'!A27</f>
        <v>A.8 Gestión de activos</v>
      </c>
      <c r="C5" s="11">
        <f>'Auditoría Cumplimiento ISO27002'!K27</f>
        <v>0.74444444444444446</v>
      </c>
      <c r="D5" s="46">
        <v>0.17222222222222222</v>
      </c>
      <c r="E5" s="46">
        <v>0.74444444444444435</v>
      </c>
    </row>
    <row r="6" spans="2:5">
      <c r="B6" s="10" t="str">
        <f>'Auditoría Cumplimiento ISO27002'!A41</f>
        <v>A.9 Control de acceso</v>
      </c>
      <c r="C6" s="11">
        <f>'Auditoría Cumplimiento ISO27002'!K41</f>
        <v>0.77000000000000013</v>
      </c>
      <c r="D6" s="46">
        <v>0.21833333333333335</v>
      </c>
      <c r="E6" s="46">
        <v>0.73666666666666669</v>
      </c>
    </row>
    <row r="7" spans="2:5">
      <c r="B7" s="10" t="str">
        <f>'Auditoría Cumplimiento ISO27002'!A60</f>
        <v>A.10 Criptografía</v>
      </c>
      <c r="C7" s="11">
        <f>'Auditoría Cumplimiento ISO27002'!K60</f>
        <v>0.8</v>
      </c>
      <c r="D7" s="46">
        <v>0</v>
      </c>
      <c r="E7" s="46">
        <v>0.7</v>
      </c>
    </row>
    <row r="8" spans="2:5">
      <c r="B8" s="10" t="str">
        <f>'Auditoría Cumplimiento ISO27002'!A64</f>
        <v>A.11 Seguridad física y del entorno</v>
      </c>
      <c r="C8" s="11">
        <f>'Auditoría Cumplimiento ISO27002'!K64</f>
        <v>0.91666666666666674</v>
      </c>
      <c r="D8" s="46">
        <v>0.62222222222222223</v>
      </c>
      <c r="E8" s="46">
        <v>0.73888888888888893</v>
      </c>
    </row>
    <row r="9" spans="2:5">
      <c r="B9" s="10" t="str">
        <f>'Auditoría Cumplimiento ISO27002'!A82</f>
        <v>A.12 Seguridad de las operaciones</v>
      </c>
      <c r="C9" s="11">
        <f>'Auditoría Cumplimiento ISO27002'!K82</f>
        <v>0.87857142857142867</v>
      </c>
      <c r="D9" s="46">
        <v>0.23571428571428571</v>
      </c>
      <c r="E9" s="46">
        <v>0.87857142857142867</v>
      </c>
    </row>
    <row r="10" spans="2:5">
      <c r="B10" s="10" t="str">
        <f>'Auditoría Cumplimiento ISO27002'!A104</f>
        <v>A.13 Seguridad de las comunicaciones</v>
      </c>
      <c r="C10" s="11">
        <f>'Auditoría Cumplimiento ISO27002'!K104</f>
        <v>0.79166666666666663</v>
      </c>
      <c r="D10" s="46">
        <v>0.2</v>
      </c>
      <c r="E10" s="46">
        <v>0.79166666666666674</v>
      </c>
    </row>
    <row r="11" spans="2:5" ht="30">
      <c r="B11" s="10" t="str">
        <f>'Auditoría Cumplimiento ISO27002'!A114</f>
        <v>A.14 Adquisición, desarrollo y mantenimiento de los sistemas de información</v>
      </c>
      <c r="C11" s="11">
        <f>'Auditoría Cumplimiento ISO27002'!K114</f>
        <v>0.46666666666666662</v>
      </c>
      <c r="D11" s="46">
        <v>0.19259259259259259</v>
      </c>
      <c r="E11" s="46">
        <v>0.51111111111111107</v>
      </c>
    </row>
    <row r="12" spans="2:5">
      <c r="B12" s="10" t="str">
        <f>'Auditoría Cumplimiento ISO27002'!A131</f>
        <v>A.15 Relación con proveedores</v>
      </c>
      <c r="C12" s="11">
        <f>'Auditoría Cumplimiento ISO27002'!K131</f>
        <v>0.8666666666666667</v>
      </c>
      <c r="D12" s="46">
        <v>0.76666666666666661</v>
      </c>
      <c r="E12" s="46">
        <v>0.86666666666666681</v>
      </c>
    </row>
    <row r="13" spans="2:5" ht="30">
      <c r="B13" s="10" t="str">
        <f>'Auditoría Cumplimiento ISO27002'!A139</f>
        <v>A.16 Gestión de incidentes de seguridad de la información</v>
      </c>
      <c r="C13" s="11">
        <f>'Auditoría Cumplimiento ISO27002'!K139</f>
        <v>0.85714285714285698</v>
      </c>
      <c r="D13" s="46">
        <v>2.8571428571428571E-2</v>
      </c>
      <c r="E13" s="46">
        <v>0.8571428571428571</v>
      </c>
    </row>
    <row r="14" spans="2:5" ht="30">
      <c r="B14" s="10" t="str">
        <f>'Auditoría Cumplimiento ISO27002'!A148</f>
        <v>A.17 Aspectos de seguridad de la información para la gestión de la continuidad del negocio</v>
      </c>
      <c r="C14" s="11">
        <f>'Auditoría Cumplimiento ISO27002'!K148</f>
        <v>0.8666666666666667</v>
      </c>
      <c r="D14" s="46">
        <v>0.16666666666666669</v>
      </c>
      <c r="E14" s="46">
        <v>0.73333333333333339</v>
      </c>
    </row>
    <row r="15" spans="2:5">
      <c r="B15" s="10" t="str">
        <f>'Auditoría Cumplimiento ISO27002'!A155</f>
        <v>A.18 Cumplimiento</v>
      </c>
      <c r="C15" s="11">
        <f>'Auditoría Cumplimiento ISO27002'!K155</f>
        <v>0.79333333333333333</v>
      </c>
      <c r="D15" s="46">
        <v>0.18666666666666668</v>
      </c>
      <c r="E15" s="46">
        <v>0.68666666666666676</v>
      </c>
    </row>
    <row r="16" spans="2:5">
      <c r="C16" s="12"/>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Auditoría Cumplimiento ISO27002</vt:lpstr>
      <vt:lpstr>No conformidades ISO27002</vt:lpstr>
      <vt:lpstr>Grado de madurez CMMI ISO27002</vt:lpstr>
      <vt:lpstr>Comparativa % madurez ISO27002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Belen Rayo</dc:creator>
  <cp:lastModifiedBy>MARIA BELEN RAYO LANZAS</cp:lastModifiedBy>
  <dcterms:created xsi:type="dcterms:W3CDTF">2014-05-20T14:41:13Z</dcterms:created>
  <dcterms:modified xsi:type="dcterms:W3CDTF">2020-05-19T11:21:49Z</dcterms:modified>
</cp:coreProperties>
</file>