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vgil\Desktop\UOC\TFG\"/>
    </mc:Choice>
  </mc:AlternateContent>
  <xr:revisionPtr revIDLastSave="0" documentId="13_ncr:1_{1CE52670-6D0E-48AC-AA64-CBC5955A729C}" xr6:coauthVersionLast="45" xr6:coauthVersionMax="45" xr10:uidLastSave="{00000000-0000-0000-0000-000000000000}"/>
  <bookViews>
    <workbookView xWindow="-108" yWindow="-108" windowWidth="23256" windowHeight="12576" firstSheet="3" activeTab="3" xr2:uid="{00000000-000D-0000-FFFF-FFFF00000000}"/>
  </bookViews>
  <sheets>
    <sheet name="E" sheetId="4" state="hidden" r:id="rId1"/>
    <sheet name="S" sheetId="3" state="hidden" r:id="rId2"/>
    <sheet name="D" sheetId="2" state="hidden" r:id="rId3"/>
    <sheet name="Ev. RIESGO INHERENTE" sheetId="1" r:id="rId4"/>
  </sheets>
  <externalReferences>
    <externalReference r:id="rId5"/>
  </externalReferences>
  <definedNames>
    <definedName name="_31_03_2011" localSheetId="3">[1]DATOS!#REF!</definedName>
    <definedName name="_31_03_2011">[1]DATOS!#REF!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1" l="1"/>
  <c r="N34" i="1" l="1"/>
  <c r="J28" i="1" l="1"/>
  <c r="M28" i="1" s="1"/>
  <c r="I51" i="4"/>
  <c r="J90" i="1" s="1"/>
  <c r="K90" i="1" s="1"/>
  <c r="I50" i="4"/>
  <c r="J89" i="1" s="1"/>
  <c r="K89" i="1" s="1"/>
  <c r="I49" i="4"/>
  <c r="J88" i="1" s="1"/>
  <c r="K88" i="1" s="1"/>
  <c r="I48" i="4"/>
  <c r="J87" i="1" s="1"/>
  <c r="K87" i="1" s="1"/>
  <c r="I47" i="4"/>
  <c r="J86" i="1" s="1"/>
  <c r="K86" i="1" s="1"/>
  <c r="I46" i="4"/>
  <c r="J85" i="1" s="1"/>
  <c r="K85" i="1" s="1"/>
  <c r="I45" i="4"/>
  <c r="J84" i="1" s="1"/>
  <c r="K84" i="1" s="1"/>
  <c r="I44" i="4"/>
  <c r="J77" i="1" s="1"/>
  <c r="K77" i="1" s="1"/>
  <c r="I43" i="4"/>
  <c r="I42" i="4"/>
  <c r="J76" i="1" s="1"/>
  <c r="K76" i="1" s="1"/>
  <c r="I41" i="4"/>
  <c r="J75" i="1" s="1"/>
  <c r="K75" i="1" s="1"/>
  <c r="I40" i="4"/>
  <c r="J74" i="1" s="1"/>
  <c r="K74" i="1" s="1"/>
  <c r="I39" i="4"/>
  <c r="J73" i="1" s="1"/>
  <c r="K73" i="1" s="1"/>
  <c r="I38" i="4"/>
  <c r="J71" i="1" s="1"/>
  <c r="K71" i="1" s="1"/>
  <c r="I37" i="4"/>
  <c r="J70" i="1" s="1"/>
  <c r="K70" i="1" s="1"/>
  <c r="I36" i="4"/>
  <c r="J69" i="1" s="1"/>
  <c r="K69" i="1" s="1"/>
  <c r="I35" i="4"/>
  <c r="J68" i="1" s="1"/>
  <c r="K68" i="1" s="1"/>
  <c r="I34" i="4"/>
  <c r="J67" i="1" s="1"/>
  <c r="K67" i="1" s="1"/>
  <c r="I33" i="4"/>
  <c r="J66" i="1" s="1"/>
  <c r="K66" i="1" s="1"/>
  <c r="I32" i="4"/>
  <c r="J65" i="1" s="1"/>
  <c r="K65" i="1" s="1"/>
  <c r="I31" i="4"/>
  <c r="J64" i="1" s="1"/>
  <c r="K64" i="1" s="1"/>
  <c r="I30" i="4"/>
  <c r="J63" i="1" s="1"/>
  <c r="K63" i="1" s="1"/>
  <c r="I29" i="4"/>
  <c r="J62" i="1" s="1"/>
  <c r="K62" i="1" s="1"/>
  <c r="I28" i="4"/>
  <c r="J61" i="1" s="1"/>
  <c r="K61" i="1" s="1"/>
  <c r="I27" i="4"/>
  <c r="J60" i="1" s="1"/>
  <c r="K60" i="1" s="1"/>
  <c r="I26" i="4"/>
  <c r="J52" i="1" s="1"/>
  <c r="K52" i="1" s="1"/>
  <c r="I25" i="4"/>
  <c r="J51" i="1" s="1"/>
  <c r="K51" i="1" s="1"/>
  <c r="I24" i="4"/>
  <c r="J50" i="1" s="1"/>
  <c r="K50" i="1" s="1"/>
  <c r="I23" i="4"/>
  <c r="J49" i="1" s="1"/>
  <c r="K49" i="1" s="1"/>
  <c r="I22" i="4"/>
  <c r="J48" i="1" s="1"/>
  <c r="K48" i="1" s="1"/>
  <c r="I21" i="4"/>
  <c r="J47" i="1" s="1"/>
  <c r="K47" i="1" s="1"/>
  <c r="I20" i="4"/>
  <c r="J46" i="1" s="1"/>
  <c r="K46" i="1" s="1"/>
  <c r="I19" i="4"/>
  <c r="J44" i="1" s="1"/>
  <c r="K44" i="1" s="1"/>
  <c r="I18" i="4"/>
  <c r="J43" i="1" s="1"/>
  <c r="K43" i="1" s="1"/>
  <c r="I17" i="4"/>
  <c r="J42" i="1" s="1"/>
  <c r="K42" i="1" s="1"/>
  <c r="I16" i="4"/>
  <c r="J41" i="1" s="1"/>
  <c r="K41" i="1" s="1"/>
  <c r="I15" i="4"/>
  <c r="J40" i="1" s="1"/>
  <c r="K40" i="1" s="1"/>
  <c r="I14" i="4"/>
  <c r="J39" i="1" s="1"/>
  <c r="K39" i="1" s="1"/>
  <c r="I13" i="4"/>
  <c r="J38" i="1" s="1"/>
  <c r="K38" i="1" s="1"/>
  <c r="I12" i="4"/>
  <c r="J37" i="1" s="1"/>
  <c r="K37" i="1" s="1"/>
  <c r="I11" i="4"/>
  <c r="J36" i="1" s="1"/>
  <c r="K36" i="1" s="1"/>
  <c r="I10" i="4"/>
  <c r="J34" i="1" s="1"/>
  <c r="K34" i="1" s="1"/>
  <c r="I9" i="4"/>
  <c r="J33" i="1" s="1"/>
  <c r="K33" i="1" s="1"/>
  <c r="I8" i="4"/>
  <c r="J32" i="1" s="1"/>
  <c r="K32" i="1" s="1"/>
  <c r="I7" i="4"/>
  <c r="J31" i="1" s="1"/>
  <c r="K31" i="1" s="1"/>
  <c r="I91" i="1"/>
  <c r="N90" i="1"/>
  <c r="N89" i="1"/>
  <c r="N88" i="1"/>
  <c r="N87" i="1"/>
  <c r="N86" i="1"/>
  <c r="N85" i="1"/>
  <c r="N84" i="1"/>
  <c r="I78" i="1"/>
  <c r="N77" i="1"/>
  <c r="N76" i="1"/>
  <c r="N74" i="1"/>
  <c r="N73" i="1"/>
  <c r="N71" i="1"/>
  <c r="N70" i="1"/>
  <c r="N69" i="1"/>
  <c r="N68" i="1"/>
  <c r="N67" i="1"/>
  <c r="N66" i="1"/>
  <c r="N65" i="1"/>
  <c r="N64" i="1"/>
  <c r="N63" i="1"/>
  <c r="N62" i="1"/>
  <c r="N61" i="1"/>
  <c r="N60" i="1"/>
  <c r="I53" i="1"/>
  <c r="N52" i="1"/>
  <c r="N51" i="1"/>
  <c r="N50" i="1"/>
  <c r="N49" i="1"/>
  <c r="N48" i="1"/>
  <c r="N47" i="1"/>
  <c r="N46" i="1"/>
  <c r="N44" i="1"/>
  <c r="N43" i="1"/>
  <c r="N42" i="1"/>
  <c r="N41" i="1"/>
  <c r="N40" i="1"/>
  <c r="N39" i="1"/>
  <c r="N38" i="1"/>
  <c r="N37" i="1"/>
  <c r="N36" i="1"/>
  <c r="N33" i="1"/>
  <c r="N32" i="1"/>
  <c r="N31" i="1"/>
  <c r="N75" i="1"/>
  <c r="J54" i="1" l="1"/>
  <c r="H54" i="1" s="1"/>
  <c r="J79" i="1"/>
  <c r="H79" i="1" s="1"/>
  <c r="J92" i="1"/>
  <c r="J91" i="1" s="1"/>
  <c r="M92" i="1"/>
  <c r="M79" i="1"/>
  <c r="M54" i="1"/>
  <c r="J97" i="1"/>
  <c r="M97" i="1" s="1"/>
  <c r="H92" i="1" l="1"/>
  <c r="J53" i="1"/>
  <c r="J99" i="1"/>
  <c r="B1" i="3" s="1"/>
  <c r="J78" i="1"/>
  <c r="M99" i="1"/>
  <c r="H99" i="1" l="1"/>
  <c r="J98" i="1"/>
  <c r="B116" i="1" s="1"/>
</calcChain>
</file>

<file path=xl/sharedStrings.xml><?xml version="1.0" encoding="utf-8"?>
<sst xmlns="http://schemas.openxmlformats.org/spreadsheetml/2006/main" count="271" uniqueCount="200">
  <si>
    <t xml:space="preserve">Cliente: </t>
  </si>
  <si>
    <t>Preparado por:</t>
  </si>
  <si>
    <t>Revisado por:</t>
  </si>
  <si>
    <t xml:space="preserve">Ejercicio cerrado el: </t>
  </si>
  <si>
    <t>RIESGOS DE AUDITORÍA</t>
  </si>
  <si>
    <r>
      <t xml:space="preserve">Asunto: </t>
    </r>
    <r>
      <rPr>
        <sz val="11"/>
        <rFont val="Times New Roman"/>
        <family val="1"/>
      </rPr>
      <t>EVALUACIÓN DEL RIESGO INHERENTE</t>
    </r>
  </si>
  <si>
    <t xml:space="preserve">Fecha: </t>
  </si>
  <si>
    <t>Fecha:</t>
  </si>
  <si>
    <t>El presente cuestionario trata de evaluar el RIESGO INHERENTE</t>
  </si>
  <si>
    <t>El RIESGO INHERENTE, se define como la probabilidad de que exista un error sustancial en las CCAA, que con independencia de los controles internos, está en función de las características del tipo de negocio, del sector en el que opera la empresa, y el tipo de actividad desarrollada, particularidades que favorecen la existencia de  errores de importancia en el proceso contable.</t>
  </si>
  <si>
    <t>OBJETIVO:</t>
  </si>
  <si>
    <t>Identificar las fuentes potenciales de errores significativos que afectan a las cuentas anuales.</t>
  </si>
  <si>
    <t>TRABAJO REALIZADO:</t>
  </si>
  <si>
    <t xml:space="preserve">Cumplimentación del siguiente cuestionario, para delimitar el Riesgo Inherente </t>
  </si>
  <si>
    <t>EVALUACIÓN DE LOS FACTORES DE INCREMENTO O DISMINUCIÓN DEL RIESGO</t>
  </si>
  <si>
    <t>1. RIESGOS INHERENTES</t>
  </si>
  <si>
    <t>P</t>
  </si>
  <si>
    <t>Valor</t>
  </si>
  <si>
    <t>1.1 SECTOR DE ACTIVIDAD</t>
  </si>
  <si>
    <t>S/N/NS-NA</t>
  </si>
  <si>
    <t>¿Los productos comercializados o los servicios prestados por la entidad carecen de riesgos específicos?</t>
  </si>
  <si>
    <t>¿Opera la entidad en un mercado en el que no existen ni riesgos ni normativas específicas?</t>
  </si>
  <si>
    <t>¿Puede considerarse que el contexto actual de crisis financiera no tiene incidencia sobre la entidad auditada y el desarrollo de nuestro encargo?</t>
  </si>
  <si>
    <t>En conclusión, ¿hay que adaptar el programa de trabajo para responder a los riesgos vinculados al sector de actividad? (*)</t>
  </si>
  <si>
    <t>1.2 ORGANIZACIÓN - DIRECCIÓN</t>
  </si>
  <si>
    <t>¿Tiene la Dirección los conocimientos apropiados y la suficiente experiencia para elaborar correctamente las cuentas de la entidad?</t>
  </si>
  <si>
    <t>¿La organización y gestión de la entidad permiten evitar los litigios importantes (clientes, proveedores, empleados, productos…)?</t>
  </si>
  <si>
    <t>¿Están identificados los responsables de determinar y documentar las estimaciones contables? (en caso afirmativo, indicar en la columna "Comentarios" el nombre de estas personas)</t>
  </si>
  <si>
    <t>¿La Dirección da muestras de prudencia en sus principales tomas de decisión (inversión, financiación, política comercial)?</t>
  </si>
  <si>
    <t>¿Utiliza la entidad los servicios de un asesor en materia fiscal, jurídica y/o laboral?</t>
  </si>
  <si>
    <t>¿La Dirección contable es estable ?</t>
  </si>
  <si>
    <t>¿Las relaciones con el personal son buenas ?</t>
  </si>
  <si>
    <t>¿Hay afinidad de opiniones entre los accionistas?</t>
  </si>
  <si>
    <t>En conclusión, ¿hay que adaptar el programa de trabajo para responder a los riesgos vinculados a la organización y dirección de la entidad? (*)</t>
  </si>
  <si>
    <t>1.3. ELABORACIÓN DE LAS CUENTAS</t>
  </si>
  <si>
    <t>Las auditorías de ejercicios anteriores han detectado errores o deficiencias significativos en la información contable y financiera</t>
  </si>
  <si>
    <t>¿La naturaleza de las transacciones realizadas por la entidad genera asientos contables sencillos?</t>
  </si>
  <si>
    <t>¿Solamente en casos excepcionales se producen cambios en los criterios contables y normas de valoración?</t>
  </si>
  <si>
    <t>Si existe una contabilidad analítica ¿sus datos son coherentes con los de la contabilidad general?</t>
  </si>
  <si>
    <t>¿Se puede considerar que no hay circunstancias (dificultades del sector, insuficiencia de fondos propios, búsqueda de nueva financiación, ...) que puedan llevar a los directivos y administradores a verse sometidos a presiones que puedan afectar a la presentación y elaboración de las cuentas anuales?</t>
  </si>
  <si>
    <t>¿Las retribuciones de la Dirección son independientes de los resultados de la entidad?</t>
  </si>
  <si>
    <t>En conclusión, ¿hay que adaptar el programa de trabajo para responder a los riesgos vinculados al proceso de elaboración de las cuentas? (*)</t>
  </si>
  <si>
    <t>Valor del riesgo</t>
  </si>
  <si>
    <t>2. RIESGOS VINCULADOS AL CONTROL</t>
  </si>
  <si>
    <t>2.1. ENTORNO DE CONTROL</t>
  </si>
  <si>
    <t>¿Los administradores y directivos demuestran integridad en su comportamiento?</t>
  </si>
  <si>
    <t>¿La Dirección trata de respetar los reglamentos y textos legales, y en particular la legislación fiscal y laboral?</t>
  </si>
  <si>
    <t>¿Dispone la entidad de suficiente información en materia contable y financiera (presupuestos, cierres intermedios, comparativa real-presupuesto, ...)?</t>
  </si>
  <si>
    <t>¿La Dirección ha implementado correctamente la normativa sobre los plazos de pago?</t>
  </si>
  <si>
    <t>¿La Dirección manifiesta interés por la calidad del control interno y los procedimientos administrativos?</t>
  </si>
  <si>
    <t>¿Se asegura periódicamente de esa calidad?</t>
  </si>
  <si>
    <t>¿La Dirección es consciente de la importancia del trabajo del auditor de cuentas?</t>
  </si>
  <si>
    <t>¿La entidad ha prestado suficiente atención a nuestras anteriores recomendaciones?</t>
  </si>
  <si>
    <t>¿La Dirección manifiesta interés por la calidad de la información contable y financiera?</t>
  </si>
  <si>
    <t>¿La contabilidad se lleva al día?</t>
  </si>
  <si>
    <t>Si existe un manual de procedimientos, ¿se actualiza regularmente?</t>
  </si>
  <si>
    <t>En conclusión, ¿hay que adaptar el programa de trabajo para responder a los riesgos vinculados al entorno de control? (*)</t>
  </si>
  <si>
    <t>2.2. MEDIOS DE IDENTIFICACIÓN DE LOS RIESGOS VINCULADOS A LA ACTIVIDAD</t>
  </si>
  <si>
    <t>¿Los administradores y directivos se implican en la actividad de la entidad?</t>
  </si>
  <si>
    <t>¿Los administradores y directivos conceden la suficiente atención a los riesgos inherentes a la actividad (por ejemplo, a los aspectos operativos y financieros vinculados al medio ambiente)?</t>
  </si>
  <si>
    <t>¿El personal contable y, en general, el personal de la entidad tiene una formación adecuada y conoce exactamente sus funciones?</t>
  </si>
  <si>
    <t>¿Los directivos y administradores disponen de herramientas de control?</t>
  </si>
  <si>
    <t>En conclusión, ¿hay que adaptar el programa de trabajo para responder a los medios de identificación de los riesgos vinculados a la actividad? (*)</t>
  </si>
  <si>
    <t>3. CONTINUIDAD DE EXPLOTACIÓN</t>
  </si>
  <si>
    <t>¿El patrimonio neto mercantil de la entidad es superior a las dos terceras partes del capital social?</t>
  </si>
  <si>
    <t>En caso negativo, ¿la entidad ha evaluado su capacidad para continuar su actividad durante al menos 12 meses?</t>
  </si>
  <si>
    <t>En la misma hipótesis, ¿ha tenido conocimiento de eventuales planes de la Dirección destinados a mejorar la situación? (venta de activos, préstamos o reestructuración financiera, reducción o aplazamiento de gastos, ampliaciones del capital...)</t>
  </si>
  <si>
    <t>¿Ha comprobado que la entidad no depende de un solo cliente o proveedor o, en caso de que lo fuera, que se han tomado las medidas de salvaguarda apropiadas?</t>
  </si>
  <si>
    <t>¿Ha comprobado que la entidad no tiene dificultades para financiarse o, en caso de que las tuviera, que se han tomado las medidas de salvaguarda apropiadas?</t>
  </si>
  <si>
    <t>¿Desea establecer procedimientos de auditoría específicos para evaluar si estos hechos pueden cuestionar el principio de empresa en funcionamiento? (*)</t>
  </si>
  <si>
    <t>Riesgo</t>
  </si>
  <si>
    <t>EL RIESGO INHERENTE GLOBAL ES:</t>
  </si>
  <si>
    <t>Bajo</t>
  </si>
  <si>
    <t>Medio</t>
  </si>
  <si>
    <t>Alto</t>
  </si>
  <si>
    <t>CONCLUSION:</t>
  </si>
  <si>
    <t>El RIESGO INHERENTE será tenido en consideración a la hora de determinar el alcance, naturaleza y momento de realización de las pruebas de auditoría.</t>
  </si>
  <si>
    <t>NOTA:</t>
  </si>
  <si>
    <t xml:space="preserve"> S = SI</t>
  </si>
  <si>
    <t xml:space="preserve"> N = NO</t>
  </si>
  <si>
    <t xml:space="preserve"> NS-NA = NO SABE O NO APLICA</t>
  </si>
  <si>
    <t>RIESGO INHERENTE</t>
  </si>
  <si>
    <t>Salida de la Zona Memoria -&gt; RI pregunta 20 Période : 0</t>
  </si>
  <si>
    <t>Salida de la Zona Memoria -&gt; RI PREG 30 Période : 0</t>
  </si>
  <si>
    <t>Salida de la Zona Memoria -&gt; RI PREG 40 Période : 0</t>
  </si>
  <si>
    <t>ZM:6326:0</t>
  </si>
  <si>
    <t>Salida de la Zona Memoria -&gt; 6326 Période : 0</t>
  </si>
  <si>
    <t>ZM:6198:0</t>
  </si>
  <si>
    <t>Salida de la Zona Memoria -&gt; 6198 Période : 0</t>
  </si>
  <si>
    <t>Salida de la Zona Memoria -&gt; RI PREG 90 Période : 0</t>
  </si>
  <si>
    <t>Salida de la Zona Memoria -&gt; RI PREG 100 Période : 0</t>
  </si>
  <si>
    <t>ZM:6201:0</t>
  </si>
  <si>
    <t>Salida de la Zona Memoria -&gt; 6201 Période : 0</t>
  </si>
  <si>
    <t>Salida de la Zona Memoria -&gt; RI PREG 120 Période : 0</t>
  </si>
  <si>
    <t>ZM:6202:0</t>
  </si>
  <si>
    <t>Salida de la Zona Memoria -&gt; 6202 Période : 0</t>
  </si>
  <si>
    <t>ZM:6203:0</t>
  </si>
  <si>
    <t>Salida de la Zona Memoria -&gt; 6203 Période : 0</t>
  </si>
  <si>
    <t>ZM:6204:0</t>
  </si>
  <si>
    <t>Salida de la Zona Memoria -&gt; 6204 Période : 0</t>
  </si>
  <si>
    <t>ZM:6205:0</t>
  </si>
  <si>
    <t>Salida de la Zona Memoria -&gt; 6205 Période : 0</t>
  </si>
  <si>
    <t>ZM:6206:0</t>
  </si>
  <si>
    <t>Salida de la Zona Memoria -&gt; 6206 Période : 0</t>
  </si>
  <si>
    <t>ZM:6207:0</t>
  </si>
  <si>
    <t>Salida de la Zona Memoria -&gt; 6207 Période : 0</t>
  </si>
  <si>
    <t>ZM:6208:0</t>
  </si>
  <si>
    <t>Salida de la Zona Memoria -&gt; 6208 Période : 0</t>
  </si>
  <si>
    <t>ZM:6209:0</t>
  </si>
  <si>
    <t>Salida de la Zona Memoria -&gt; 6209 Période : 0</t>
  </si>
  <si>
    <t>ZM:6210:0</t>
  </si>
  <si>
    <t>Salida de la Zona Memoria -&gt; 6210 Période : 0</t>
  </si>
  <si>
    <t>ZM:6211:0</t>
  </si>
  <si>
    <t>Salida de la Zona Memoria -&gt; 6211 Période : 0</t>
  </si>
  <si>
    <t>ZM:6212:0</t>
  </si>
  <si>
    <t>Salida de la Zona Memoria -&gt; 6212 Période : 0</t>
  </si>
  <si>
    <t>ZM:6213:0</t>
  </si>
  <si>
    <t>Salida de la Zona Memoria -&gt; 6213 Période : 0</t>
  </si>
  <si>
    <t>ZM:6214:0</t>
  </si>
  <si>
    <t>Salida de la Zona Memoria -&gt; 6214 Période : 0</t>
  </si>
  <si>
    <t>Salida de la Zona Memoria -&gt; RI PREG 240 Période : 0</t>
  </si>
  <si>
    <t>Salida de la Zona Memoria -&gt; RI PREG 250 Période : 0</t>
  </si>
  <si>
    <t>ZM:6215:0</t>
  </si>
  <si>
    <t>Salida de la Zona Memoria -&gt; 6215 Période : 0</t>
  </si>
  <si>
    <t>ZM:6216:0</t>
  </si>
  <si>
    <t>Salida de la Zona Memoria -&gt; 6216 Période : 0</t>
  </si>
  <si>
    <t>ZM:6217:0</t>
  </si>
  <si>
    <t>Salida de la Zona Memoria -&gt; 6217 Période : 0</t>
  </si>
  <si>
    <t>ZM:6218:0</t>
  </si>
  <si>
    <t>Salida de la Zona Memoria -&gt; 6218 Période : 0</t>
  </si>
  <si>
    <t>ZM:6219:0</t>
  </si>
  <si>
    <t>Salida de la Zona Memoria -&gt; 6219 Période : 0</t>
  </si>
  <si>
    <t>ZM:6220:0</t>
  </si>
  <si>
    <t>Salida de la Zona Memoria -&gt; 6220 Période : 0</t>
  </si>
  <si>
    <t>ZM:6221:0</t>
  </si>
  <si>
    <t>Salida de la Zona Memoria -&gt; 6221 Période : 0</t>
  </si>
  <si>
    <t>ZM:6222:0</t>
  </si>
  <si>
    <t>Salida de la Zona Memoria -&gt; 6222 Période : 0</t>
  </si>
  <si>
    <t>ZM:6223:0</t>
  </si>
  <si>
    <t>Salida de la Zona Memoria -&gt; 6223 Période : 0</t>
  </si>
  <si>
    <t>ZM:6224:0</t>
  </si>
  <si>
    <t>Salida de la Zona Memoria -&gt; 6224 Période : 0</t>
  </si>
  <si>
    <t>ZM:6225:0</t>
  </si>
  <si>
    <t>Salida de la Zona Memoria -&gt; 6225 Période : 0</t>
  </si>
  <si>
    <t>ZM:6226:0</t>
  </si>
  <si>
    <t>Salida de la Zona Memoria -&gt; 6226 Période : 0</t>
  </si>
  <si>
    <t>ZM:6227:0</t>
  </si>
  <si>
    <t>Salida de la Zona Memoria -&gt; 6227 Période : 0</t>
  </si>
  <si>
    <t>ZM:6228:0</t>
  </si>
  <si>
    <t>Salida de la Zona Memoria -&gt; 6228 Période : 0</t>
  </si>
  <si>
    <t>Salida de la Zona Memoria -&gt; RI PREG 610 Période : 0</t>
  </si>
  <si>
    <t>Salida de la Zona Memoria -&gt; RI PREG 620 Période : 0</t>
  </si>
  <si>
    <t>Salida de la Zona Memoria -&gt; RI PREG 640 Période : 0</t>
  </si>
  <si>
    <t>Salida de la Zona Memoria -&gt; RI PREG 650 Période : 0</t>
  </si>
  <si>
    <t>Salida de la Zona Memoria -&gt; RI PREG 660 Période : 0</t>
  </si>
  <si>
    <t>Salida de la Zona Memoria -&gt; RI PREG 670 Période : 0</t>
  </si>
  <si>
    <t>ZM:5113:0</t>
  </si>
  <si>
    <t>Salida de la Zona Memoria -&gt; continuidad Période : 0</t>
  </si>
  <si>
    <t>ZMS:100052:0</t>
  </si>
  <si>
    <t>Salida de la Zona Memoria  -&gt; GRM_RIESGO INHERENTE Periodo : 0</t>
  </si>
  <si>
    <t>ZM:100305:0</t>
  </si>
  <si>
    <t>ZM:100306:0</t>
  </si>
  <si>
    <t>ZM:100307:0</t>
  </si>
  <si>
    <t>ZM:100308:0</t>
  </si>
  <si>
    <t>ZM:100309:0</t>
  </si>
  <si>
    <t>ZM:100310:0</t>
  </si>
  <si>
    <t>ZM:100311:0</t>
  </si>
  <si>
    <t>ZM:100312:0</t>
  </si>
  <si>
    <t>ZM:100313:0</t>
  </si>
  <si>
    <t>ZM:100314:0</t>
  </si>
  <si>
    <t>ZM:100315:0</t>
  </si>
  <si>
    <t>ZM:100316:0</t>
  </si>
  <si>
    <t>ZM:100317:0</t>
  </si>
  <si>
    <t>ZM:100318:0</t>
  </si>
  <si>
    <t>ZM:100002:0</t>
  </si>
  <si>
    <t>Salida de la Zona Memoria -&gt; GR_Nombre del cliente Période : 0</t>
  </si>
  <si>
    <t>ZM:100003:0</t>
  </si>
  <si>
    <t>Salida de la Zona Memoria -&gt; GR_Ejercicio cerrado a  Période : 0</t>
  </si>
  <si>
    <t>ZM:100009:0</t>
  </si>
  <si>
    <t>Salida de la Zona Memoria -&gt; GR_Responsable AG Période : 0</t>
  </si>
  <si>
    <t>ZM:100005:0</t>
  </si>
  <si>
    <t>Salida de la Zona Memoria -&gt; GR_Socio Director Période : 0</t>
  </si>
  <si>
    <t>ZM:100342:0</t>
  </si>
  <si>
    <t>Salida de la Zona Memoria -&gt; GR_Forma Jurídica Période : 0</t>
  </si>
  <si>
    <t>ZMS:100279:0</t>
  </si>
  <si>
    <t>Justificación del criterio adoptado:</t>
  </si>
  <si>
    <t>Sobre la base de su conocimiento de la entidad y a la vista de la NIA-ES aplicable, ¿se puede concluir que no existen circunstancias conocidas o previsibles que puedan generar incertidumbres sobre la aplicación del principio de empresa en funcionamiento?</t>
  </si>
  <si>
    <t>AG16.1.1</t>
  </si>
  <si>
    <t>FUNDACIÓ EDUCATIVA PRIVADA DOMINIQUES PARE COLL (FEDAC)</t>
  </si>
  <si>
    <t>31/08/2020</t>
  </si>
  <si>
    <t>SQB</t>
  </si>
  <si>
    <t>JCC</t>
  </si>
  <si>
    <t>NS o N/A</t>
  </si>
  <si>
    <t>NS / NA</t>
  </si>
  <si>
    <t>Sí</t>
  </si>
  <si>
    <t>No</t>
  </si>
  <si>
    <t>N/A</t>
  </si>
  <si>
    <t>Societat Cooperativa Catalana del Vi</t>
  </si>
  <si>
    <t>VGC</t>
  </si>
  <si>
    <t>JCG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</si>
</sst>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 #,##0.00\ [$€]_-;_-* &quot;-&quot;??\ [$€]_-;_-@_-"/>
    <numFmt numFmtId="165" formatCode="_-* #,##0\ _P_t_s_-;\-* #,##0\ _P_t_s_-;_-* &quot;-&quot;\ _P_t_s_-;_-@_-"/>
    <numFmt numFmtId="166" formatCode="_-* #,##0.00\ _P_t_s_-;\-* #,##0.00\ _P_t_s_-;_-* &quot;-&quot;??\ _P_t_s_-;_-@_-"/>
  </numFmts>
  <fonts count="65">
    <font>
      <sz val="11"/>
      <color theme="1"/>
      <name val="Calibri"/>
      <family val="2"/>
      <scheme val="minor"/>
    </font>
    <font>
      <sz val="11"/>
      <color indexed="8"/>
      <name val="Calibri"/>
      <family val="2"/>
    </font>
    <font>
      <sz val="10"/>
      <name val="Arial"/>
      <family val="2"/>
    </font>
    <font>
      <sz val="10"/>
      <name val="Arial Narrow"/>
      <family val="2"/>
    </font>
    <font>
      <sz val="12"/>
      <name val="Times New Roman"/>
      <family val="1"/>
    </font>
    <font>
      <b/>
      <sz val="12"/>
      <name val="Times New Roman"/>
      <family val="1"/>
    </font>
    <font>
      <b/>
      <sz val="10"/>
      <name val="Arial Narrow"/>
      <family val="2"/>
    </font>
    <font>
      <sz val="11"/>
      <name val="Times New Roman"/>
      <family val="1"/>
    </font>
    <font>
      <b/>
      <sz val="12"/>
      <name val="AvantGarde"/>
      <family val="2"/>
    </font>
    <font>
      <sz val="10"/>
      <name val="AvantGarde"/>
      <family val="2"/>
    </font>
    <font>
      <b/>
      <sz val="10"/>
      <name val="AvantGarde"/>
      <family val="2"/>
    </font>
    <font>
      <sz val="10"/>
      <color indexed="8"/>
      <name val="Arial"/>
      <family val="2"/>
    </font>
    <font>
      <i/>
      <sz val="9"/>
      <name val="AvantGarde"/>
      <family val="2"/>
    </font>
    <font>
      <b/>
      <sz val="10"/>
      <name val="Arial"/>
      <family val="2"/>
    </font>
    <font>
      <i/>
      <sz val="9"/>
      <name val="Arial"/>
      <family val="2"/>
    </font>
    <font>
      <b/>
      <i/>
      <sz val="11"/>
      <name val="AvantGarde"/>
      <family val="2"/>
    </font>
    <font>
      <b/>
      <i/>
      <sz val="10"/>
      <name val="AvantGarde"/>
      <family val="2"/>
    </font>
    <font>
      <b/>
      <sz val="11"/>
      <name val="Times New Roman"/>
      <family val="1"/>
    </font>
    <font>
      <sz val="11"/>
      <name val="Arial"/>
      <family val="2"/>
    </font>
    <font>
      <sz val="12"/>
      <name val="Arial"/>
      <family val="2"/>
    </font>
    <font>
      <b/>
      <sz val="10"/>
      <name val="AvantGarde"/>
    </font>
    <font>
      <sz val="9"/>
      <name val="AvantGarde"/>
      <family val="2"/>
    </font>
    <font>
      <sz val="9"/>
      <name val="Arial"/>
      <family val="2"/>
    </font>
    <font>
      <sz val="10"/>
      <name val="AvantGarde"/>
    </font>
    <font>
      <b/>
      <sz val="10"/>
      <name val="Book Antiqua"/>
      <family val="1"/>
    </font>
    <font>
      <b/>
      <sz val="10"/>
      <color indexed="8"/>
      <name val="AvantGarde"/>
    </font>
    <font>
      <sz val="8"/>
      <name val="AvantGarde"/>
    </font>
    <font>
      <b/>
      <sz val="9"/>
      <name val="AvantGarde"/>
      <family val="2"/>
    </font>
    <font>
      <b/>
      <sz val="12"/>
      <name val="Book Antiqua"/>
      <family val="1"/>
    </font>
    <font>
      <sz val="10"/>
      <name val="Geneva"/>
    </font>
    <font>
      <sz val="8"/>
      <name val="Geneva"/>
    </font>
    <font>
      <sz val="10"/>
      <name val="Arial"/>
    </font>
    <font>
      <u/>
      <sz val="10"/>
      <color indexed="12"/>
      <name val="Arial"/>
      <family val="2"/>
    </font>
    <font>
      <sz val="10"/>
      <color indexed="8"/>
      <name val="Arial"/>
      <family val="2"/>
    </font>
    <font>
      <sz val="11"/>
      <color indexed="8"/>
      <name val="Calibri"/>
      <family val="2"/>
    </font>
    <font>
      <sz val="9"/>
      <color indexed="8"/>
      <name val="Times New Roman"/>
      <family val="1"/>
    </font>
    <font>
      <sz val="11"/>
      <color theme="1"/>
      <name val="Calibri"/>
      <family val="2"/>
      <scheme val="minor"/>
    </font>
    <font>
      <sz val="10"/>
      <color rgb="FF000000"/>
      <name val="Arial"/>
      <family val="2"/>
    </font>
    <font>
      <b/>
      <sz val="10"/>
      <color theme="0"/>
      <name val="AvantGarde"/>
    </font>
    <font>
      <sz val="9"/>
      <color theme="0"/>
      <name val="AvantGarde"/>
    </font>
    <font>
      <sz val="10"/>
      <color theme="0"/>
      <name val="AvantGarde"/>
    </font>
    <font>
      <sz val="10"/>
      <color theme="0"/>
      <name val="AvantGarde"/>
      <family val="2"/>
    </font>
    <font>
      <b/>
      <sz val="10"/>
      <color theme="0"/>
      <name val="AvantGarde"/>
      <family val="2"/>
    </font>
    <font>
      <sz val="12"/>
      <color theme="6" tint="0.59999389629810485"/>
      <name val="Arial"/>
      <family val="2"/>
    </font>
    <font>
      <sz val="9"/>
      <color theme="6" tint="0.59999389629810485"/>
      <name val="AvantGarde"/>
      <family val="2"/>
    </font>
    <font>
      <b/>
      <sz val="12"/>
      <color theme="6" tint="0.59999389629810485"/>
      <name val="AvantGarde"/>
      <family val="2"/>
    </font>
    <font>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9"/>
      <name val="Book Antiqua"/>
      <family val="1"/>
    </font>
  </fonts>
  <fills count="3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1">
    <xf numFmtId="0" fontId="0"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31" fillId="0" borderId="0" applyFont="0" applyFill="0" applyBorder="0" applyAlignment="0" applyProtection="0"/>
    <xf numFmtId="0" fontId="32" fillId="0" borderId="0" applyNumberFormat="0" applyFill="0" applyBorder="0" applyAlignment="0" applyProtection="0">
      <alignment vertical="top"/>
      <protection locked="0"/>
    </xf>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7" fillId="0" borderId="0"/>
    <xf numFmtId="0" fontId="7" fillId="0" borderId="0"/>
    <xf numFmtId="0" fontId="36" fillId="0" borderId="0"/>
    <xf numFmtId="0" fontId="2" fillId="0" borderId="0"/>
    <xf numFmtId="0" fontId="36" fillId="0" borderId="0"/>
    <xf numFmtId="0" fontId="31" fillId="0" borderId="0"/>
    <xf numFmtId="0" fontId="36" fillId="0" borderId="0"/>
    <xf numFmtId="0" fontId="33" fillId="0" borderId="0"/>
    <xf numFmtId="0" fontId="36" fillId="0" borderId="0"/>
    <xf numFmtId="0" fontId="2" fillId="0" borderId="0"/>
    <xf numFmtId="0" fontId="36" fillId="0" borderId="0"/>
    <xf numFmtId="0" fontId="29" fillId="0" borderId="0"/>
    <xf numFmtId="0" fontId="2" fillId="0" borderId="0"/>
    <xf numFmtId="0" fontId="2" fillId="0" borderId="0"/>
    <xf numFmtId="0" fontId="2" fillId="0" borderId="0"/>
    <xf numFmtId="0" fontId="2" fillId="0" borderId="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1" fillId="0" borderId="0" applyFont="0" applyFill="0" applyBorder="0" applyAlignment="0" applyProtection="0"/>
    <xf numFmtId="0" fontId="47" fillId="0" borderId="0" applyNumberFormat="0" applyFill="0" applyBorder="0" applyAlignment="0" applyProtection="0"/>
    <xf numFmtId="0" fontId="48" fillId="0" borderId="35" applyNumberFormat="0" applyFill="0" applyAlignment="0" applyProtection="0"/>
    <xf numFmtId="0" fontId="49" fillId="0" borderId="36" applyNumberFormat="0" applyFill="0" applyAlignment="0" applyProtection="0"/>
    <xf numFmtId="0" fontId="50" fillId="0" borderId="37" applyNumberFormat="0" applyFill="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0" borderId="0" applyNumberFormat="0" applyBorder="0" applyAlignment="0" applyProtection="0"/>
    <xf numFmtId="0" fontId="54" fillId="11" borderId="38" applyNumberFormat="0" applyAlignment="0" applyProtection="0"/>
    <xf numFmtId="0" fontId="55" fillId="12" borderId="39" applyNumberFormat="0" applyAlignment="0" applyProtection="0"/>
    <xf numFmtId="0" fontId="56" fillId="12" borderId="38" applyNumberFormat="0" applyAlignment="0" applyProtection="0"/>
    <xf numFmtId="0" fontId="57" fillId="0" borderId="40" applyNumberFormat="0" applyFill="0" applyAlignment="0" applyProtection="0"/>
    <xf numFmtId="0" fontId="58" fillId="13" borderId="41" applyNumberFormat="0" applyAlignment="0" applyProtection="0"/>
    <xf numFmtId="0" fontId="59" fillId="0" borderId="0" applyNumberFormat="0" applyFill="0" applyBorder="0" applyAlignment="0" applyProtection="0"/>
    <xf numFmtId="0" fontId="36" fillId="14" borderId="42" applyNumberFormat="0" applyFont="0" applyAlignment="0" applyProtection="0"/>
    <xf numFmtId="0" fontId="60" fillId="0" borderId="0" applyNumberFormat="0" applyFill="0" applyBorder="0" applyAlignment="0" applyProtection="0"/>
    <xf numFmtId="0" fontId="61" fillId="0" borderId="43" applyNumberFormat="0" applyFill="0" applyAlignment="0" applyProtection="0"/>
    <xf numFmtId="0" fontId="6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62" fillId="38" borderId="0" applyNumberFormat="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36" fillId="0" borderId="0" applyFont="0" applyFill="0" applyBorder="0" applyAlignment="0" applyProtection="0"/>
  </cellStyleXfs>
  <cellXfs count="219">
    <xf numFmtId="0" fontId="0" fillId="0" borderId="0" xfId="0"/>
    <xf numFmtId="0" fontId="2" fillId="0" borderId="0" xfId="17"/>
    <xf numFmtId="0" fontId="2" fillId="0" borderId="0" xfId="17" applyFill="1"/>
    <xf numFmtId="0" fontId="3" fillId="0" borderId="1" xfId="17" applyFont="1" applyFill="1" applyBorder="1" applyAlignment="1" applyProtection="1">
      <alignment vertical="top" wrapText="1"/>
      <protection locked="0"/>
    </xf>
    <xf numFmtId="0" fontId="4" fillId="0" borderId="4" xfId="17" applyFont="1" applyFill="1" applyBorder="1" applyAlignment="1" applyProtection="1">
      <alignment vertical="top" wrapText="1"/>
      <protection locked="0"/>
    </xf>
    <xf numFmtId="0" fontId="4" fillId="0" borderId="5" xfId="17" applyFont="1" applyFill="1" applyBorder="1" applyAlignment="1" applyProtection="1">
      <alignment vertical="top" wrapText="1"/>
      <protection locked="0"/>
    </xf>
    <xf numFmtId="0" fontId="4" fillId="0" borderId="6" xfId="17" applyFont="1" applyFill="1" applyBorder="1" applyAlignment="1" applyProtection="1">
      <alignment vertical="top" wrapText="1"/>
      <protection locked="0"/>
    </xf>
    <xf numFmtId="0" fontId="3" fillId="0" borderId="7" xfId="17" applyFont="1" applyFill="1" applyBorder="1" applyAlignment="1" applyProtection="1">
      <alignment vertical="top" wrapText="1"/>
      <protection locked="0"/>
    </xf>
    <xf numFmtId="4" fontId="5" fillId="0" borderId="9" xfId="17" applyNumberFormat="1" applyFont="1" applyFill="1" applyBorder="1" applyAlignment="1" applyProtection="1">
      <alignment horizontal="center" vertical="top" wrapText="1"/>
      <protection locked="0"/>
    </xf>
    <xf numFmtId="4" fontId="5" fillId="0" borderId="10" xfId="17" applyNumberFormat="1" applyFont="1" applyFill="1" applyBorder="1" applyAlignment="1" applyProtection="1">
      <alignment horizontal="center" vertical="top" wrapText="1"/>
      <protection locked="0"/>
    </xf>
    <xf numFmtId="4" fontId="5" fillId="0" borderId="11" xfId="17" applyNumberFormat="1" applyFont="1" applyFill="1" applyBorder="1" applyAlignment="1" applyProtection="1">
      <alignment horizontal="center" vertical="top" wrapText="1"/>
      <protection locked="0"/>
    </xf>
    <xf numFmtId="0" fontId="6" fillId="0" borderId="0" xfId="17" applyFont="1" applyFill="1" applyBorder="1" applyAlignment="1" applyProtection="1">
      <alignment vertical="top" wrapText="1"/>
      <protection locked="0"/>
    </xf>
    <xf numFmtId="0" fontId="6" fillId="0" borderId="12" xfId="17" applyFont="1" applyFill="1" applyBorder="1" applyAlignment="1" applyProtection="1">
      <alignment vertical="top" wrapText="1"/>
      <protection locked="0"/>
    </xf>
    <xf numFmtId="0" fontId="4" fillId="0" borderId="16" xfId="17" applyFont="1" applyFill="1" applyBorder="1" applyAlignment="1" applyProtection="1">
      <alignment vertical="top" wrapText="1"/>
      <protection locked="0"/>
    </xf>
    <xf numFmtId="0" fontId="4" fillId="0" borderId="17" xfId="17" applyFont="1" applyFill="1" applyBorder="1" applyAlignment="1" applyProtection="1">
      <alignment vertical="top" wrapText="1"/>
      <protection locked="0"/>
    </xf>
    <xf numFmtId="0" fontId="4" fillId="0" borderId="18" xfId="17" applyFont="1" applyFill="1" applyBorder="1" applyAlignment="1" applyProtection="1">
      <alignment vertical="top" wrapText="1"/>
      <protection locked="0"/>
    </xf>
    <xf numFmtId="0" fontId="36" fillId="0" borderId="0" xfId="21"/>
    <xf numFmtId="0" fontId="36" fillId="0" borderId="19" xfId="21" applyBorder="1"/>
    <xf numFmtId="0" fontId="8" fillId="0" borderId="0" xfId="33" applyFont="1"/>
    <xf numFmtId="0" fontId="2" fillId="0" borderId="0" xfId="33"/>
    <xf numFmtId="0" fontId="9" fillId="0" borderId="0" xfId="33" applyFont="1"/>
    <xf numFmtId="0" fontId="10" fillId="0" borderId="0" xfId="33" applyFont="1" applyAlignment="1">
      <alignment horizontal="center"/>
    </xf>
    <xf numFmtId="0" fontId="9" fillId="0" borderId="0" xfId="33" applyFont="1" applyAlignment="1">
      <alignment horizontal="center"/>
    </xf>
    <xf numFmtId="0" fontId="37" fillId="0" borderId="0" xfId="21" applyFont="1"/>
    <xf numFmtId="0" fontId="12" fillId="0" borderId="0" xfId="33" applyFont="1"/>
    <xf numFmtId="0" fontId="13" fillId="0" borderId="9" xfId="33" applyFont="1" applyFill="1" applyBorder="1"/>
    <xf numFmtId="0" fontId="14" fillId="0" borderId="0" xfId="33" applyFont="1"/>
    <xf numFmtId="0" fontId="13" fillId="0" borderId="10" xfId="33" applyFont="1" applyFill="1" applyBorder="1"/>
    <xf numFmtId="0" fontId="2" fillId="0" borderId="23" xfId="33" applyFill="1" applyBorder="1"/>
    <xf numFmtId="0" fontId="15" fillId="0" borderId="0" xfId="33" applyFont="1"/>
    <xf numFmtId="0" fontId="10" fillId="0" borderId="0" xfId="33" applyFont="1" applyBorder="1" applyAlignment="1">
      <alignment horizontal="center"/>
    </xf>
    <xf numFmtId="0" fontId="16" fillId="0" borderId="0" xfId="33" applyFont="1" applyBorder="1" applyAlignment="1">
      <alignment horizontal="center"/>
    </xf>
    <xf numFmtId="0" fontId="17" fillId="0" borderId="0" xfId="33" applyFont="1" applyFill="1" applyBorder="1" applyAlignment="1">
      <alignment horizontal="left"/>
    </xf>
    <xf numFmtId="0" fontId="18" fillId="0" borderId="0" xfId="33" applyFont="1" applyFill="1" applyBorder="1" applyAlignment="1">
      <alignment horizontal="left"/>
    </xf>
    <xf numFmtId="0" fontId="19" fillId="0" borderId="8" xfId="33" applyFont="1" applyFill="1" applyBorder="1"/>
    <xf numFmtId="0" fontId="17" fillId="0" borderId="25" xfId="33" applyFont="1" applyFill="1" applyBorder="1" applyAlignment="1">
      <alignment horizontal="left"/>
    </xf>
    <xf numFmtId="0" fontId="2" fillId="0" borderId="26" xfId="33" applyFill="1" applyBorder="1" applyAlignment="1"/>
    <xf numFmtId="0" fontId="13" fillId="0" borderId="9" xfId="33" applyFont="1" applyFill="1" applyBorder="1" applyAlignment="1">
      <alignment horizontal="center"/>
    </xf>
    <xf numFmtId="0" fontId="13" fillId="0" borderId="26" xfId="33" applyFont="1" applyFill="1" applyBorder="1" applyAlignment="1">
      <alignment horizontal="center"/>
    </xf>
    <xf numFmtId="0" fontId="13" fillId="0" borderId="0" xfId="33" applyFont="1" applyFill="1" applyBorder="1" applyAlignment="1">
      <alignment horizontal="center"/>
    </xf>
    <xf numFmtId="0" fontId="2" fillId="0" borderId="0" xfId="33" applyBorder="1"/>
    <xf numFmtId="0" fontId="20" fillId="4" borderId="10" xfId="33" applyFont="1" applyFill="1" applyBorder="1" applyAlignment="1">
      <alignment horizontal="left"/>
    </xf>
    <xf numFmtId="0" fontId="2" fillId="4" borderId="24" xfId="33" applyFill="1" applyBorder="1"/>
    <xf numFmtId="0" fontId="2" fillId="4" borderId="23" xfId="33" applyFill="1" applyBorder="1"/>
    <xf numFmtId="0" fontId="10" fillId="4" borderId="9" xfId="33" applyFont="1" applyFill="1" applyBorder="1" applyAlignment="1">
      <alignment horizontal="center"/>
    </xf>
    <xf numFmtId="0" fontId="10" fillId="4" borderId="27" xfId="33" applyFont="1" applyFill="1" applyBorder="1" applyAlignment="1">
      <alignment horizontal="center"/>
    </xf>
    <xf numFmtId="0" fontId="10" fillId="0" borderId="28" xfId="33" applyFont="1" applyFill="1" applyBorder="1" applyAlignment="1">
      <alignment horizontal="center"/>
    </xf>
    <xf numFmtId="0" fontId="10" fillId="2" borderId="23" xfId="33" applyFont="1" applyFill="1" applyBorder="1" applyAlignment="1">
      <alignment horizontal="center"/>
    </xf>
    <xf numFmtId="0" fontId="20" fillId="4" borderId="25" xfId="33" applyFont="1" applyFill="1" applyBorder="1" applyAlignment="1">
      <alignment horizontal="left"/>
    </xf>
    <xf numFmtId="0" fontId="2" fillId="4" borderId="26" xfId="33" applyFill="1" applyBorder="1"/>
    <xf numFmtId="0" fontId="2" fillId="0" borderId="25" xfId="33" applyFont="1" applyFill="1" applyBorder="1"/>
    <xf numFmtId="0" fontId="2" fillId="0" borderId="26" xfId="33" applyFont="1" applyFill="1" applyBorder="1"/>
    <xf numFmtId="0" fontId="2" fillId="0" borderId="26" xfId="33" applyFont="1" applyFill="1" applyBorder="1" applyAlignment="1">
      <alignment horizontal="center"/>
    </xf>
    <xf numFmtId="0" fontId="2" fillId="0" borderId="29" xfId="33" applyFont="1" applyFill="1" applyBorder="1" applyAlignment="1">
      <alignment horizontal="center"/>
    </xf>
    <xf numFmtId="0" fontId="21" fillId="0" borderId="23" xfId="33" applyFont="1" applyBorder="1" applyAlignment="1">
      <alignment horizontal="center"/>
    </xf>
    <xf numFmtId="0" fontId="10" fillId="5" borderId="27" xfId="33" applyFont="1" applyFill="1" applyBorder="1" applyAlignment="1">
      <alignment horizontal="center"/>
    </xf>
    <xf numFmtId="0" fontId="21" fillId="2" borderId="24" xfId="33" applyFont="1" applyFill="1" applyBorder="1" applyAlignment="1">
      <alignment horizontal="center"/>
    </xf>
    <xf numFmtId="0" fontId="21" fillId="0" borderId="0" xfId="33" applyFont="1" applyFill="1" applyBorder="1" applyAlignment="1">
      <alignment horizontal="center"/>
    </xf>
    <xf numFmtId="0" fontId="10" fillId="3" borderId="9" xfId="33" applyFont="1" applyFill="1" applyBorder="1" applyAlignment="1">
      <alignment horizontal="center"/>
    </xf>
    <xf numFmtId="0" fontId="22" fillId="0" borderId="0" xfId="33" applyFont="1"/>
    <xf numFmtId="0" fontId="21" fillId="0" borderId="0" xfId="33" applyFont="1" applyBorder="1" applyAlignment="1">
      <alignment horizontal="center"/>
    </xf>
    <xf numFmtId="0" fontId="22" fillId="0" borderId="0" xfId="33" applyFont="1" applyBorder="1"/>
    <xf numFmtId="0" fontId="2" fillId="0" borderId="30" xfId="33" applyFont="1" applyFill="1" applyBorder="1"/>
    <xf numFmtId="0" fontId="2" fillId="0" borderId="0" xfId="33" applyFont="1" applyFill="1" applyBorder="1"/>
    <xf numFmtId="0" fontId="2" fillId="0" borderId="0" xfId="33" applyFont="1" applyFill="1" applyBorder="1" applyAlignment="1">
      <alignment horizontal="center"/>
    </xf>
    <xf numFmtId="0" fontId="2" fillId="0" borderId="8" xfId="33" applyFont="1" applyFill="1" applyBorder="1" applyAlignment="1">
      <alignment horizontal="center"/>
    </xf>
    <xf numFmtId="0" fontId="9" fillId="0" borderId="0" xfId="33" applyFont="1" applyFill="1" applyBorder="1" applyAlignment="1">
      <alignment horizontal="center"/>
    </xf>
    <xf numFmtId="0" fontId="23" fillId="0" borderId="23" xfId="33" applyFont="1" applyBorder="1" applyAlignment="1">
      <alignment horizontal="center"/>
    </xf>
    <xf numFmtId="0" fontId="23" fillId="0" borderId="0" xfId="33" applyFont="1" applyBorder="1" applyAlignment="1">
      <alignment horizontal="center"/>
    </xf>
    <xf numFmtId="0" fontId="20" fillId="4" borderId="30" xfId="33" applyFont="1" applyFill="1" applyBorder="1" applyAlignment="1">
      <alignment horizontal="left"/>
    </xf>
    <xf numFmtId="0" fontId="2" fillId="4" borderId="0" xfId="33" applyFill="1" applyBorder="1"/>
    <xf numFmtId="0" fontId="2" fillId="0" borderId="30" xfId="33" applyFont="1" applyBorder="1"/>
    <xf numFmtId="0" fontId="2" fillId="0" borderId="0" xfId="33" applyFont="1" applyBorder="1"/>
    <xf numFmtId="0" fontId="2" fillId="0" borderId="0" xfId="33" applyFont="1" applyBorder="1" applyAlignment="1">
      <alignment horizontal="center"/>
    </xf>
    <xf numFmtId="0" fontId="2" fillId="0" borderId="8" xfId="33" applyFont="1" applyBorder="1" applyAlignment="1">
      <alignment horizontal="center"/>
    </xf>
    <xf numFmtId="0" fontId="23" fillId="0" borderId="30" xfId="33" applyFont="1" applyBorder="1"/>
    <xf numFmtId="0" fontId="9" fillId="2" borderId="9" xfId="33" applyFont="1" applyFill="1" applyBorder="1" applyAlignment="1">
      <alignment horizontal="center"/>
    </xf>
    <xf numFmtId="2" fontId="24" fillId="4" borderId="9" xfId="34" applyNumberFormat="1" applyFont="1" applyFill="1" applyBorder="1" applyAlignment="1">
      <alignment horizontal="center"/>
    </xf>
    <xf numFmtId="0" fontId="20" fillId="0" borderId="0" xfId="33" applyFont="1" applyFill="1" applyBorder="1" applyAlignment="1">
      <alignment horizontal="center"/>
    </xf>
    <xf numFmtId="0" fontId="21" fillId="0" borderId="30" xfId="33" applyFont="1" applyBorder="1"/>
    <xf numFmtId="2" fontId="38" fillId="0" borderId="0" xfId="33" applyNumberFormat="1" applyFont="1" applyFill="1" applyBorder="1" applyAlignment="1">
      <alignment horizontal="center" vertical="center"/>
    </xf>
    <xf numFmtId="0" fontId="39" fillId="0" borderId="0" xfId="33" applyFont="1" applyFill="1" applyBorder="1" applyAlignment="1">
      <alignment horizontal="center"/>
    </xf>
    <xf numFmtId="2" fontId="38" fillId="0" borderId="0" xfId="33" applyNumberFormat="1" applyFont="1" applyFill="1" applyBorder="1" applyAlignment="1">
      <alignment horizontal="center"/>
    </xf>
    <xf numFmtId="0" fontId="40" fillId="0" borderId="0" xfId="33" applyFont="1" applyFill="1" applyBorder="1" applyAlignment="1">
      <alignment horizontal="center"/>
    </xf>
    <xf numFmtId="2" fontId="38" fillId="0" borderId="29" xfId="33" applyNumberFormat="1" applyFont="1" applyFill="1" applyBorder="1" applyAlignment="1">
      <alignment horizontal="center"/>
    </xf>
    <xf numFmtId="2" fontId="25" fillId="0" borderId="0" xfId="33" applyNumberFormat="1" applyFont="1" applyFill="1" applyBorder="1" applyAlignment="1">
      <alignment horizontal="center" vertical="center"/>
    </xf>
    <xf numFmtId="2" fontId="25" fillId="0" borderId="0" xfId="33" applyNumberFormat="1" applyFont="1" applyFill="1" applyBorder="1" applyAlignment="1">
      <alignment horizontal="center"/>
    </xf>
    <xf numFmtId="0" fontId="25" fillId="0" borderId="8" xfId="33" applyFont="1" applyFill="1" applyBorder="1" applyAlignment="1">
      <alignment horizontal="center"/>
    </xf>
    <xf numFmtId="0" fontId="2" fillId="4" borderId="29" xfId="33" applyFill="1" applyBorder="1"/>
    <xf numFmtId="0" fontId="10" fillId="4" borderId="10" xfId="33" applyFont="1" applyFill="1" applyBorder="1" applyAlignment="1">
      <alignment horizontal="center"/>
    </xf>
    <xf numFmtId="0" fontId="20" fillId="2" borderId="23" xfId="33" applyFont="1" applyFill="1" applyBorder="1" applyAlignment="1">
      <alignment horizontal="center"/>
    </xf>
    <xf numFmtId="0" fontId="2" fillId="0" borderId="25" xfId="33" applyFont="1" applyBorder="1"/>
    <xf numFmtId="0" fontId="2" fillId="0" borderId="26" xfId="33" applyFont="1" applyBorder="1"/>
    <xf numFmtId="0" fontId="13" fillId="0" borderId="26" xfId="33" applyFont="1" applyBorder="1"/>
    <xf numFmtId="0" fontId="13" fillId="0" borderId="29" xfId="33" applyFont="1" applyBorder="1"/>
    <xf numFmtId="0" fontId="21" fillId="0" borderId="33" xfId="33" applyFont="1" applyBorder="1" applyAlignment="1">
      <alignment horizontal="center"/>
    </xf>
    <xf numFmtId="0" fontId="13" fillId="0" borderId="0" xfId="33" applyFont="1" applyFill="1" applyBorder="1"/>
    <xf numFmtId="0" fontId="13" fillId="0" borderId="8" xfId="33" applyFont="1" applyFill="1" applyBorder="1"/>
    <xf numFmtId="0" fontId="13" fillId="0" borderId="0" xfId="33" applyFont="1" applyBorder="1"/>
    <xf numFmtId="0" fontId="13" fillId="0" borderId="8" xfId="33" applyFont="1" applyBorder="1"/>
    <xf numFmtId="0" fontId="2" fillId="4" borderId="8" xfId="33" applyFill="1" applyBorder="1"/>
    <xf numFmtId="0" fontId="21" fillId="2" borderId="9" xfId="33" applyFont="1" applyFill="1" applyBorder="1" applyAlignment="1">
      <alignment horizontal="center"/>
    </xf>
    <xf numFmtId="2" fontId="38" fillId="0" borderId="26" xfId="33" applyNumberFormat="1" applyFont="1" applyFill="1" applyBorder="1" applyAlignment="1">
      <alignment horizontal="center"/>
    </xf>
    <xf numFmtId="0" fontId="38" fillId="0" borderId="0" xfId="33" applyFont="1" applyFill="1" applyBorder="1" applyAlignment="1">
      <alignment horizontal="center"/>
    </xf>
    <xf numFmtId="2" fontId="2" fillId="0" borderId="0" xfId="33" applyNumberFormat="1"/>
    <xf numFmtId="2" fontId="2" fillId="0" borderId="0" xfId="33" applyNumberFormat="1" applyBorder="1"/>
    <xf numFmtId="2" fontId="25" fillId="0" borderId="8" xfId="33" applyNumberFormat="1" applyFont="1" applyFill="1" applyBorder="1" applyAlignment="1">
      <alignment horizontal="center"/>
    </xf>
    <xf numFmtId="0" fontId="9" fillId="0" borderId="23" xfId="33" applyFont="1" applyBorder="1" applyAlignment="1">
      <alignment horizontal="center"/>
    </xf>
    <xf numFmtId="0" fontId="9" fillId="0" borderId="30" xfId="33" applyFont="1" applyBorder="1"/>
    <xf numFmtId="0" fontId="9" fillId="0" borderId="0" xfId="33" applyFont="1" applyBorder="1" applyAlignment="1">
      <alignment horizontal="center"/>
    </xf>
    <xf numFmtId="2" fontId="41" fillId="0" borderId="0" xfId="33" applyNumberFormat="1" applyFont="1" applyBorder="1" applyAlignment="1">
      <alignment horizontal="center"/>
    </xf>
    <xf numFmtId="2" fontId="42" fillId="0" borderId="26" xfId="33" applyNumberFormat="1" applyFont="1" applyFill="1" applyBorder="1" applyAlignment="1">
      <alignment horizontal="center"/>
    </xf>
    <xf numFmtId="0" fontId="42" fillId="0" borderId="0" xfId="33" applyFont="1" applyFill="1" applyBorder="1" applyAlignment="1">
      <alignment horizontal="center"/>
    </xf>
    <xf numFmtId="2" fontId="42" fillId="0" borderId="29" xfId="33" applyNumberFormat="1" applyFont="1" applyFill="1" applyBorder="1" applyAlignment="1">
      <alignment horizontal="center"/>
    </xf>
    <xf numFmtId="0" fontId="9" fillId="6" borderId="25" xfId="33" applyFont="1" applyFill="1" applyBorder="1"/>
    <xf numFmtId="0" fontId="13" fillId="6" borderId="26" xfId="33" applyFont="1" applyFill="1" applyBorder="1" applyAlignment="1"/>
    <xf numFmtId="0" fontId="2" fillId="6" borderId="26" xfId="33" applyFill="1" applyBorder="1"/>
    <xf numFmtId="0" fontId="9" fillId="6" borderId="26" xfId="33" applyFont="1" applyFill="1" applyBorder="1" applyAlignment="1">
      <alignment horizontal="center"/>
    </xf>
    <xf numFmtId="0" fontId="9" fillId="6" borderId="23" xfId="33" applyFont="1" applyFill="1" applyBorder="1" applyAlignment="1">
      <alignment horizontal="center"/>
    </xf>
    <xf numFmtId="0" fontId="9" fillId="6" borderId="30" xfId="33" applyFont="1" applyFill="1" applyBorder="1"/>
    <xf numFmtId="0" fontId="13" fillId="6" borderId="0" xfId="33" applyFont="1" applyFill="1" applyBorder="1" applyAlignment="1"/>
    <xf numFmtId="0" fontId="2" fillId="6" borderId="0" xfId="33" applyFill="1" applyBorder="1"/>
    <xf numFmtId="0" fontId="9" fillId="6" borderId="0" xfId="33" applyFont="1" applyFill="1" applyBorder="1" applyAlignment="1">
      <alignment horizontal="center"/>
    </xf>
    <xf numFmtId="0" fontId="43" fillId="6" borderId="0" xfId="33" applyFont="1" applyFill="1" applyBorder="1"/>
    <xf numFmtId="0" fontId="2" fillId="6" borderId="30" xfId="33" applyFill="1" applyBorder="1"/>
    <xf numFmtId="0" fontId="26" fillId="6" borderId="0" xfId="34" applyFont="1" applyFill="1" applyBorder="1" applyAlignment="1">
      <alignment horizontal="center"/>
    </xf>
    <xf numFmtId="0" fontId="21" fillId="4" borderId="34" xfId="34" applyFont="1" applyFill="1" applyBorder="1" applyAlignment="1">
      <alignment horizontal="center"/>
    </xf>
    <xf numFmtId="0" fontId="13" fillId="6" borderId="0" xfId="33" applyFont="1" applyFill="1" applyBorder="1" applyAlignment="1">
      <alignment horizontal="center" vertical="center"/>
    </xf>
    <xf numFmtId="0" fontId="27" fillId="4" borderId="9" xfId="33" applyFont="1" applyFill="1" applyBorder="1" applyAlignment="1">
      <alignment vertical="center"/>
    </xf>
    <xf numFmtId="0" fontId="27" fillId="4" borderId="23" xfId="33" applyFont="1" applyFill="1" applyBorder="1" applyAlignment="1">
      <alignment vertical="center"/>
    </xf>
    <xf numFmtId="2" fontId="28" fillId="4" borderId="9" xfId="34" applyNumberFormat="1" applyFont="1" applyFill="1" applyBorder="1" applyAlignment="1">
      <alignment horizontal="center"/>
    </xf>
    <xf numFmtId="3" fontId="26" fillId="6" borderId="0" xfId="34" applyNumberFormat="1" applyFont="1" applyFill="1" applyBorder="1" applyAlignment="1">
      <alignment horizontal="right"/>
    </xf>
    <xf numFmtId="0" fontId="21" fillId="7" borderId="28" xfId="34" applyFont="1" applyFill="1" applyBorder="1" applyAlignment="1">
      <alignment horizontal="center"/>
    </xf>
    <xf numFmtId="0" fontId="21" fillId="6" borderId="0" xfId="33" applyFont="1" applyFill="1" applyBorder="1" applyAlignment="1">
      <alignment horizontal="center"/>
    </xf>
    <xf numFmtId="4" fontId="44" fillId="6" borderId="0" xfId="33" applyNumberFormat="1" applyFont="1" applyFill="1" applyBorder="1" applyAlignment="1">
      <alignment horizontal="center"/>
    </xf>
    <xf numFmtId="0" fontId="44" fillId="6" borderId="0" xfId="33" applyFont="1" applyFill="1" applyBorder="1" applyAlignment="1">
      <alignment horizontal="center"/>
    </xf>
    <xf numFmtId="4" fontId="45" fillId="6" borderId="0" xfId="33" applyNumberFormat="1" applyFont="1" applyFill="1" applyBorder="1" applyAlignment="1" applyProtection="1">
      <alignment horizontal="center"/>
      <protection hidden="1"/>
    </xf>
    <xf numFmtId="4" fontId="45" fillId="6" borderId="8" xfId="33" applyNumberFormat="1" applyFont="1" applyFill="1" applyBorder="1" applyAlignment="1" applyProtection="1">
      <alignment horizontal="center"/>
      <protection hidden="1"/>
    </xf>
    <xf numFmtId="1" fontId="21" fillId="6" borderId="0" xfId="33" applyNumberFormat="1" applyFont="1" applyFill="1" applyBorder="1" applyAlignment="1">
      <alignment horizontal="center"/>
    </xf>
    <xf numFmtId="0" fontId="2" fillId="6" borderId="8" xfId="33" applyFill="1" applyBorder="1"/>
    <xf numFmtId="0" fontId="21" fillId="7" borderId="27" xfId="34" applyFont="1" applyFill="1" applyBorder="1" applyAlignment="1">
      <alignment horizontal="center"/>
    </xf>
    <xf numFmtId="0" fontId="21" fillId="6" borderId="0" xfId="34" applyFont="1" applyFill="1" applyBorder="1" applyAlignment="1">
      <alignment horizontal="center"/>
    </xf>
    <xf numFmtId="0" fontId="2" fillId="6" borderId="31" xfId="33" applyFill="1" applyBorder="1"/>
    <xf numFmtId="0" fontId="2" fillId="6" borderId="32" xfId="33" applyFill="1" applyBorder="1"/>
    <xf numFmtId="0" fontId="21" fillId="6" borderId="32" xfId="33" applyFont="1" applyFill="1" applyBorder="1" applyAlignment="1">
      <alignment horizontal="center"/>
    </xf>
    <xf numFmtId="0" fontId="9" fillId="6" borderId="32" xfId="33" applyFont="1" applyFill="1" applyBorder="1" applyAlignment="1">
      <alignment horizontal="center"/>
    </xf>
    <xf numFmtId="0" fontId="2" fillId="6" borderId="33" xfId="33" applyFill="1" applyBorder="1"/>
    <xf numFmtId="0" fontId="29" fillId="0" borderId="23" xfId="30" applyFill="1" applyBorder="1"/>
    <xf numFmtId="0" fontId="29" fillId="0" borderId="0" xfId="30"/>
    <xf numFmtId="0" fontId="30" fillId="0" borderId="0" xfId="30" applyFont="1"/>
    <xf numFmtId="0" fontId="31" fillId="0" borderId="0" xfId="24"/>
    <xf numFmtId="14" fontId="31" fillId="0" borderId="0" xfId="24" applyNumberFormat="1"/>
    <xf numFmtId="4" fontId="0" fillId="0" borderId="0" xfId="0" applyNumberFormat="1"/>
    <xf numFmtId="0" fontId="31" fillId="0" borderId="0" xfId="24"/>
    <xf numFmtId="0" fontId="9" fillId="6" borderId="0" xfId="33" applyFont="1" applyFill="1" applyBorder="1" applyAlignment="1">
      <alignment horizontal="center"/>
    </xf>
    <xf numFmtId="0" fontId="43" fillId="6" borderId="0" xfId="33" applyFont="1" applyFill="1" applyBorder="1"/>
    <xf numFmtId="0" fontId="2" fillId="0" borderId="0" xfId="30" applyFont="1"/>
    <xf numFmtId="0" fontId="46" fillId="0" borderId="0" xfId="33" applyFont="1"/>
    <xf numFmtId="0" fontId="0" fillId="0" borderId="0" xfId="0"/>
    <xf numFmtId="0" fontId="0" fillId="0" borderId="0" xfId="0" applyFill="1"/>
    <xf numFmtId="0" fontId="2" fillId="6" borderId="0" xfId="33" applyFill="1" applyBorder="1"/>
    <xf numFmtId="0" fontId="9" fillId="6" borderId="0" xfId="33" applyFont="1" applyFill="1" applyBorder="1" applyAlignment="1">
      <alignment horizontal="center"/>
    </xf>
    <xf numFmtId="1" fontId="21" fillId="6" borderId="0" xfId="33" applyNumberFormat="1" applyFont="1" applyFill="1" applyBorder="1" applyAlignment="1">
      <alignment horizontal="center"/>
    </xf>
    <xf numFmtId="0" fontId="2" fillId="0" borderId="0" xfId="33" applyFill="1" applyBorder="1"/>
    <xf numFmtId="3" fontId="26" fillId="0" borderId="0" xfId="34" applyNumberFormat="1" applyFont="1" applyFill="1" applyBorder="1" applyAlignment="1">
      <alignment horizontal="right"/>
    </xf>
    <xf numFmtId="0" fontId="21" fillId="0" borderId="0" xfId="34" applyFont="1" applyFill="1" applyBorder="1" applyAlignment="1">
      <alignment horizontal="center"/>
    </xf>
    <xf numFmtId="9" fontId="2" fillId="0" borderId="0" xfId="90" applyFont="1" applyFill="1" applyBorder="1" applyAlignment="1">
      <alignment horizontal="center"/>
    </xf>
    <xf numFmtId="0" fontId="3" fillId="0" borderId="2" xfId="17" applyNumberFormat="1" applyFont="1" applyFill="1" applyBorder="1" applyAlignment="1" applyProtection="1">
      <alignment horizontal="left" vertical="top" wrapText="1"/>
      <protection locked="0"/>
    </xf>
    <xf numFmtId="0" fontId="3" fillId="0" borderId="3" xfId="17" applyNumberFormat="1" applyFont="1" applyFill="1" applyBorder="1" applyAlignment="1" applyProtection="1">
      <alignment horizontal="left" vertical="top" wrapText="1"/>
      <protection locked="0"/>
    </xf>
    <xf numFmtId="14" fontId="3" fillId="0" borderId="0" xfId="17" applyNumberFormat="1" applyFont="1" applyFill="1" applyBorder="1" applyAlignment="1" applyProtection="1">
      <alignment horizontal="left" vertical="top" wrapText="1"/>
      <protection locked="0"/>
    </xf>
    <xf numFmtId="14" fontId="3" fillId="0" borderId="8" xfId="17" applyNumberFormat="1" applyFont="1" applyFill="1" applyBorder="1" applyAlignment="1" applyProtection="1">
      <alignment horizontal="left" vertical="top" wrapText="1"/>
      <protection locked="0"/>
    </xf>
    <xf numFmtId="0" fontId="6" fillId="0" borderId="7" xfId="17" applyFont="1" applyFill="1" applyBorder="1" applyAlignment="1" applyProtection="1">
      <alignment horizontal="center" vertical="top" wrapText="1"/>
      <protection locked="0"/>
    </xf>
    <xf numFmtId="0" fontId="6" fillId="0" borderId="0" xfId="17" applyFont="1" applyFill="1" applyBorder="1" applyAlignment="1" applyProtection="1">
      <alignment horizontal="center" vertical="top" wrapText="1"/>
      <protection locked="0"/>
    </xf>
    <xf numFmtId="0" fontId="4" fillId="0" borderId="13" xfId="17" applyFont="1" applyFill="1" applyBorder="1" applyAlignment="1" applyProtection="1">
      <alignment horizontal="left" vertical="top" wrapText="1"/>
      <protection locked="0"/>
    </xf>
    <xf numFmtId="0" fontId="4" fillId="0" borderId="14" xfId="17" applyFont="1" applyFill="1" applyBorder="1" applyAlignment="1" applyProtection="1">
      <alignment horizontal="left" vertical="top" wrapText="1"/>
      <protection locked="0"/>
    </xf>
    <xf numFmtId="0" fontId="4" fillId="0" borderId="15" xfId="17" applyFont="1" applyFill="1" applyBorder="1" applyAlignment="1" applyProtection="1">
      <alignment horizontal="left" vertical="top" wrapText="1"/>
      <protection locked="0"/>
    </xf>
    <xf numFmtId="0" fontId="63" fillId="0" borderId="20" xfId="21" applyFont="1" applyBorder="1" applyAlignment="1">
      <alignment horizontal="center"/>
    </xf>
    <xf numFmtId="0" fontId="63" fillId="0" borderId="21" xfId="21" applyFont="1" applyBorder="1" applyAlignment="1">
      <alignment horizontal="center"/>
    </xf>
    <xf numFmtId="0" fontId="63" fillId="0" borderId="22" xfId="21" applyFont="1" applyBorder="1" applyAlignment="1">
      <alignment horizontal="center"/>
    </xf>
    <xf numFmtId="0" fontId="37" fillId="0" borderId="0" xfId="21" applyFont="1" applyAlignment="1">
      <alignment horizontal="left" wrapText="1" readingOrder="1"/>
    </xf>
    <xf numFmtId="0" fontId="5" fillId="4" borderId="10" xfId="33" applyFont="1" applyFill="1" applyBorder="1" applyAlignment="1">
      <alignment horizontal="center"/>
    </xf>
    <xf numFmtId="0" fontId="5" fillId="4" borderId="24" xfId="33" applyFont="1" applyFill="1" applyBorder="1" applyAlignment="1">
      <alignment horizontal="center"/>
    </xf>
    <xf numFmtId="0" fontId="5" fillId="4" borderId="23" xfId="33" applyFont="1" applyFill="1" applyBorder="1" applyAlignment="1">
      <alignment horizontal="center"/>
    </xf>
    <xf numFmtId="0" fontId="2" fillId="0" borderId="30" xfId="33" applyFont="1" applyFill="1" applyBorder="1" applyAlignment="1">
      <alignment horizontal="left" wrapText="1"/>
    </xf>
    <xf numFmtId="0" fontId="2" fillId="0" borderId="0" xfId="33" applyFont="1" applyFill="1" applyBorder="1" applyAlignment="1">
      <alignment horizontal="left" wrapText="1"/>
    </xf>
    <xf numFmtId="0" fontId="2" fillId="0" borderId="8" xfId="33" applyFont="1" applyFill="1" applyBorder="1" applyAlignment="1">
      <alignment horizontal="left" wrapText="1"/>
    </xf>
    <xf numFmtId="0" fontId="2" fillId="0" borderId="31" xfId="33" applyFont="1" applyBorder="1" applyAlignment="1">
      <alignment horizontal="left" wrapText="1"/>
    </xf>
    <xf numFmtId="0" fontId="2" fillId="0" borderId="32" xfId="33" applyFont="1" applyBorder="1" applyAlignment="1">
      <alignment horizontal="left" wrapText="1"/>
    </xf>
    <xf numFmtId="0" fontId="2" fillId="0" borderId="33" xfId="33" applyFont="1" applyBorder="1" applyAlignment="1">
      <alignment horizontal="left" wrapText="1"/>
    </xf>
    <xf numFmtId="0" fontId="2" fillId="0" borderId="25" xfId="33" applyFont="1" applyBorder="1" applyAlignment="1">
      <alignment horizontal="left" wrapText="1"/>
    </xf>
    <xf numFmtId="0" fontId="2" fillId="0" borderId="26" xfId="33" applyFont="1" applyBorder="1" applyAlignment="1">
      <alignment horizontal="left" wrapText="1"/>
    </xf>
    <xf numFmtId="0" fontId="2" fillId="0" borderId="29" xfId="33" applyFont="1" applyBorder="1" applyAlignment="1">
      <alignment horizontal="left" wrapText="1"/>
    </xf>
    <xf numFmtId="0" fontId="2" fillId="0" borderId="30" xfId="33" applyFont="1" applyBorder="1" applyAlignment="1">
      <alignment horizontal="left" wrapText="1"/>
    </xf>
    <xf numFmtId="0" fontId="2" fillId="0" borderId="0" xfId="33" applyFont="1" applyBorder="1" applyAlignment="1">
      <alignment horizontal="left" wrapText="1"/>
    </xf>
    <xf numFmtId="0" fontId="2" fillId="0" borderId="8" xfId="33" applyFont="1" applyBorder="1" applyAlignment="1">
      <alignment horizontal="left" wrapText="1"/>
    </xf>
    <xf numFmtId="0" fontId="10" fillId="4" borderId="31" xfId="33" applyFont="1" applyFill="1" applyBorder="1" applyAlignment="1">
      <alignment horizontal="center"/>
    </xf>
    <xf numFmtId="0" fontId="10" fillId="4" borderId="33" xfId="33" applyFont="1" applyFill="1" applyBorder="1" applyAlignment="1">
      <alignment horizontal="center"/>
    </xf>
    <xf numFmtId="0" fontId="22" fillId="0" borderId="30" xfId="33" applyFont="1" applyBorder="1" applyAlignment="1">
      <alignment horizontal="left" wrapText="1"/>
    </xf>
    <xf numFmtId="0" fontId="22" fillId="0" borderId="0" xfId="33" applyFont="1" applyBorder="1" applyAlignment="1">
      <alignment horizontal="left" wrapText="1"/>
    </xf>
    <xf numFmtId="0" fontId="22" fillId="0" borderId="8" xfId="33" applyFont="1" applyBorder="1" applyAlignment="1">
      <alignment horizontal="left" wrapText="1"/>
    </xf>
    <xf numFmtId="0" fontId="22" fillId="0" borderId="30" xfId="33" applyFont="1" applyFill="1" applyBorder="1" applyAlignment="1">
      <alignment horizontal="left" wrapText="1"/>
    </xf>
    <xf numFmtId="0" fontId="22" fillId="0" borderId="0" xfId="33" applyFont="1" applyFill="1" applyBorder="1" applyAlignment="1">
      <alignment horizontal="left" wrapText="1"/>
    </xf>
    <xf numFmtId="0" fontId="22" fillId="0" borderId="8" xfId="33" applyFont="1" applyFill="1" applyBorder="1" applyAlignment="1">
      <alignment horizontal="left" wrapText="1"/>
    </xf>
    <xf numFmtId="0" fontId="22" fillId="0" borderId="31" xfId="33" applyFont="1" applyBorder="1" applyAlignment="1">
      <alignment horizontal="left" wrapText="1"/>
    </xf>
    <xf numFmtId="0" fontId="22" fillId="0" borderId="32" xfId="33" applyFont="1" applyBorder="1" applyAlignment="1">
      <alignment horizontal="left" wrapText="1"/>
    </xf>
    <xf numFmtId="0" fontId="22" fillId="0" borderId="33" xfId="33" applyFont="1" applyBorder="1" applyAlignment="1">
      <alignment horizontal="left" wrapText="1"/>
    </xf>
    <xf numFmtId="0" fontId="2" fillId="0" borderId="0" xfId="30" applyFont="1" applyAlignment="1">
      <alignment horizontal="left" wrapText="1"/>
    </xf>
    <xf numFmtId="0" fontId="22" fillId="0" borderId="25" xfId="33" applyFont="1" applyFill="1" applyBorder="1" applyAlignment="1">
      <alignment horizontal="left" wrapText="1"/>
    </xf>
    <xf numFmtId="0" fontId="22" fillId="0" borderId="26" xfId="33" applyFont="1" applyFill="1" applyBorder="1" applyAlignment="1">
      <alignment horizontal="left" wrapText="1"/>
    </xf>
    <xf numFmtId="0" fontId="22" fillId="0" borderId="29" xfId="33" applyFont="1" applyFill="1" applyBorder="1" applyAlignment="1">
      <alignment horizontal="left" wrapText="1"/>
    </xf>
    <xf numFmtId="0" fontId="64" fillId="0" borderId="25" xfId="34" applyFont="1" applyFill="1" applyBorder="1" applyAlignment="1">
      <alignment horizontal="left" vertical="top" wrapText="1"/>
    </xf>
    <xf numFmtId="0" fontId="64" fillId="0" borderId="26" xfId="34" applyFont="1" applyFill="1" applyBorder="1" applyAlignment="1">
      <alignment horizontal="left" vertical="top" wrapText="1"/>
    </xf>
    <xf numFmtId="0" fontId="64" fillId="0" borderId="29" xfId="34" applyFont="1" applyFill="1" applyBorder="1" applyAlignment="1">
      <alignment horizontal="left" vertical="top" wrapText="1"/>
    </xf>
    <xf numFmtId="0" fontId="64" fillId="0" borderId="30" xfId="34" applyFont="1" applyFill="1" applyBorder="1" applyAlignment="1">
      <alignment horizontal="left" vertical="top" wrapText="1"/>
    </xf>
    <xf numFmtId="0" fontId="64" fillId="0" borderId="0" xfId="34" applyFont="1" applyFill="1" applyBorder="1" applyAlignment="1">
      <alignment horizontal="left" vertical="top" wrapText="1"/>
    </xf>
    <xf numFmtId="0" fontId="64" fillId="0" borderId="8" xfId="34" applyFont="1" applyFill="1" applyBorder="1" applyAlignment="1">
      <alignment horizontal="left" vertical="top" wrapText="1"/>
    </xf>
    <xf numFmtId="0" fontId="64" fillId="0" borderId="31" xfId="34" applyFont="1" applyFill="1" applyBorder="1" applyAlignment="1">
      <alignment horizontal="left" vertical="top" wrapText="1"/>
    </xf>
    <xf numFmtId="0" fontId="64" fillId="0" borderId="32" xfId="34" applyFont="1" applyFill="1" applyBorder="1" applyAlignment="1">
      <alignment horizontal="left" vertical="top" wrapText="1"/>
    </xf>
    <xf numFmtId="0" fontId="64" fillId="0" borderId="33" xfId="34" applyFont="1" applyFill="1" applyBorder="1" applyAlignment="1">
      <alignment horizontal="left" vertical="top" wrapText="1"/>
    </xf>
  </cellXfs>
  <cellStyles count="91">
    <cellStyle name="20% - Énfasis1" xfId="64" builtinId="30" customBuiltin="1"/>
    <cellStyle name="20% - Énfasis2" xfId="68" builtinId="34" customBuiltin="1"/>
    <cellStyle name="20% - Énfasis3" xfId="72" builtinId="38" customBuiltin="1"/>
    <cellStyle name="20% - Énfasis4" xfId="76" builtinId="42" customBuiltin="1"/>
    <cellStyle name="20% - Énfasis5" xfId="80" builtinId="46" customBuiltin="1"/>
    <cellStyle name="20% - Énfasis6" xfId="84" builtinId="50" customBuiltin="1"/>
    <cellStyle name="40% - Énfasis1" xfId="65" builtinId="31" customBuiltin="1"/>
    <cellStyle name="40% - Énfasis2" xfId="69" builtinId="35" customBuiltin="1"/>
    <cellStyle name="40% - Énfasis3" xfId="73" builtinId="39" customBuiltin="1"/>
    <cellStyle name="40% - Énfasis4" xfId="77" builtinId="43" customBuiltin="1"/>
    <cellStyle name="40% - Énfasis5" xfId="81" builtinId="47" customBuiltin="1"/>
    <cellStyle name="40% - Énfasis6" xfId="85" builtinId="51" customBuiltin="1"/>
    <cellStyle name="60% - Énfasis1" xfId="66" builtinId="32" customBuiltin="1"/>
    <cellStyle name="60% - Énfasis2" xfId="70" builtinId="36" customBuiltin="1"/>
    <cellStyle name="60% - Énfasis3" xfId="74" builtinId="40" customBuiltin="1"/>
    <cellStyle name="60% - Énfasis4" xfId="78" builtinId="44" customBuiltin="1"/>
    <cellStyle name="60% - Énfasis5" xfId="82" builtinId="48" customBuiltin="1"/>
    <cellStyle name="60% - Énfasis6" xfId="86" builtinId="52" customBuiltin="1"/>
    <cellStyle name="Bueno" xfId="51" builtinId="26" customBuiltin="1"/>
    <cellStyle name="Cálculo" xfId="56" builtinId="22" customBuiltin="1"/>
    <cellStyle name="Celda de comprobación" xfId="58" builtinId="23" customBuiltin="1"/>
    <cellStyle name="Celda vinculada" xfId="57" builtinId="24" customBuiltin="1"/>
    <cellStyle name="Encabezado 1" xfId="47" builtinId="16" customBuiltin="1"/>
    <cellStyle name="Encabezado 4" xfId="50" builtinId="19" customBuiltin="1"/>
    <cellStyle name="Énfasis1" xfId="63" builtinId="29" customBuiltin="1"/>
    <cellStyle name="Énfasis2" xfId="67" builtinId="33" customBuiltin="1"/>
    <cellStyle name="Énfasis3" xfId="71" builtinId="37" customBuiltin="1"/>
    <cellStyle name="Énfasis4" xfId="75" builtinId="41" customBuiltin="1"/>
    <cellStyle name="Énfasis5" xfId="79" builtinId="45" customBuiltin="1"/>
    <cellStyle name="Énfasis6" xfId="83" builtinId="49" customBuiltin="1"/>
    <cellStyle name="Entrada" xfId="54" builtinId="20" customBuiltin="1"/>
    <cellStyle name="Euro" xfId="1" xr:uid="{00000000-0005-0000-0000-00001E000000}"/>
    <cellStyle name="Euro 2" xfId="2" xr:uid="{00000000-0005-0000-0000-00001F000000}"/>
    <cellStyle name="Euro 2 2" xfId="3" xr:uid="{00000000-0005-0000-0000-000020000000}"/>
    <cellStyle name="Euro 2 3" xfId="4" xr:uid="{00000000-0005-0000-0000-000021000000}"/>
    <cellStyle name="Euro 3" xfId="5" xr:uid="{00000000-0005-0000-0000-000022000000}"/>
    <cellStyle name="Euro 4" xfId="6" xr:uid="{00000000-0005-0000-0000-000023000000}"/>
    <cellStyle name="Euro 4 2" xfId="89" xr:uid="{00000000-0005-0000-0000-000024000000}"/>
    <cellStyle name="Hipervínculo 2" xfId="7" xr:uid="{00000000-0005-0000-0000-000025000000}"/>
    <cellStyle name="Incorrecto" xfId="52" builtinId="27" customBuiltin="1"/>
    <cellStyle name="Millares [0] 2" xfId="8" xr:uid="{00000000-0005-0000-0000-000027000000}"/>
    <cellStyle name="Millares 2" xfId="9" xr:uid="{00000000-0005-0000-0000-000028000000}"/>
    <cellStyle name="Millares 3" xfId="10" xr:uid="{00000000-0005-0000-0000-000029000000}"/>
    <cellStyle name="Millares 4" xfId="11" xr:uid="{00000000-0005-0000-0000-00002A000000}"/>
    <cellStyle name="Millares 5" xfId="12" xr:uid="{00000000-0005-0000-0000-00002B000000}"/>
    <cellStyle name="Millares 6" xfId="13" xr:uid="{00000000-0005-0000-0000-00002C000000}"/>
    <cellStyle name="Millares 7" xfId="14" xr:uid="{00000000-0005-0000-0000-00002D000000}"/>
    <cellStyle name="Millares 8" xfId="15" xr:uid="{00000000-0005-0000-0000-00002E000000}"/>
    <cellStyle name="Millares 9" xfId="16" xr:uid="{00000000-0005-0000-0000-00002F000000}"/>
    <cellStyle name="Neutral" xfId="53" builtinId="28" customBuiltin="1"/>
    <cellStyle name="Normal" xfId="0" builtinId="0"/>
    <cellStyle name="Normal 2" xfId="17" xr:uid="{00000000-0005-0000-0000-000032000000}"/>
    <cellStyle name="Normal 2 2" xfId="18" xr:uid="{00000000-0005-0000-0000-000033000000}"/>
    <cellStyle name="Normal 2 2 2" xfId="19" xr:uid="{00000000-0005-0000-0000-000034000000}"/>
    <cellStyle name="Normal 2 3" xfId="20" xr:uid="{00000000-0005-0000-0000-000035000000}"/>
    <cellStyle name="Normal 3" xfId="21" xr:uid="{00000000-0005-0000-0000-000036000000}"/>
    <cellStyle name="Normal 3 2" xfId="22" xr:uid="{00000000-0005-0000-0000-000037000000}"/>
    <cellStyle name="Normal 3 3" xfId="23" xr:uid="{00000000-0005-0000-0000-000038000000}"/>
    <cellStyle name="Normal 3 4" xfId="24" xr:uid="{00000000-0005-0000-0000-000039000000}"/>
    <cellStyle name="Normal 3 4 2" xfId="88" xr:uid="{00000000-0005-0000-0000-00003A000000}"/>
    <cellStyle name="Normal 4" xfId="25" xr:uid="{00000000-0005-0000-0000-00003B000000}"/>
    <cellStyle name="Normal 4 2" xfId="26" xr:uid="{00000000-0005-0000-0000-00003C000000}"/>
    <cellStyle name="Normal 4 2 2" xfId="44" xr:uid="{00000000-0005-0000-0000-00003D000000}"/>
    <cellStyle name="Normal 5" xfId="27" xr:uid="{00000000-0005-0000-0000-00003E000000}"/>
    <cellStyle name="Normal 5 2" xfId="28" xr:uid="{00000000-0005-0000-0000-00003F000000}"/>
    <cellStyle name="Normal 6" xfId="29" xr:uid="{00000000-0005-0000-0000-000040000000}"/>
    <cellStyle name="Normal 7" xfId="30" xr:uid="{00000000-0005-0000-0000-000041000000}"/>
    <cellStyle name="Normal 8" xfId="31" xr:uid="{00000000-0005-0000-0000-000042000000}"/>
    <cellStyle name="Normal 8 2" xfId="32" xr:uid="{00000000-0005-0000-0000-000043000000}"/>
    <cellStyle name="Normal_27 03 08 evaluacion de riesgos" xfId="33" xr:uid="{00000000-0005-0000-0000-000044000000}"/>
    <cellStyle name="Normal_27-05-08 EVALUACION DE RIESGOS1" xfId="34" xr:uid="{00000000-0005-0000-0000-000045000000}"/>
    <cellStyle name="Notas" xfId="60" builtinId="10" customBuiltin="1"/>
    <cellStyle name="Porcentaje" xfId="90" builtinId="5"/>
    <cellStyle name="Porcentaje 2" xfId="35" xr:uid="{00000000-0005-0000-0000-000048000000}"/>
    <cellStyle name="Porcentaje 2 2" xfId="87" xr:uid="{00000000-0005-0000-0000-000049000000}"/>
    <cellStyle name="Porcentaje 3" xfId="36" xr:uid="{00000000-0005-0000-0000-00004A000000}"/>
    <cellStyle name="Porcentual 2" xfId="37" xr:uid="{00000000-0005-0000-0000-00004B000000}"/>
    <cellStyle name="Porcentual 2 2" xfId="38" xr:uid="{00000000-0005-0000-0000-00004C000000}"/>
    <cellStyle name="Porcentual 2 3" xfId="39" xr:uid="{00000000-0005-0000-0000-00004D000000}"/>
    <cellStyle name="Porcentual 3" xfId="40" xr:uid="{00000000-0005-0000-0000-00004E000000}"/>
    <cellStyle name="Porcentual 3 2" xfId="45" xr:uid="{00000000-0005-0000-0000-00004F000000}"/>
    <cellStyle name="Porcentual 4" xfId="41" xr:uid="{00000000-0005-0000-0000-000050000000}"/>
    <cellStyle name="Porcentual 5" xfId="42" xr:uid="{00000000-0005-0000-0000-000051000000}"/>
    <cellStyle name="Porcentual 5 2" xfId="43" xr:uid="{00000000-0005-0000-0000-000052000000}"/>
    <cellStyle name="Salida" xfId="55" builtinId="21" customBuiltin="1"/>
    <cellStyle name="Texto de advertencia" xfId="59" builtinId="11" customBuiltin="1"/>
    <cellStyle name="Texto explicativo" xfId="61" builtinId="53" customBuiltin="1"/>
    <cellStyle name="Título" xfId="46" builtinId="15" customBuiltin="1"/>
    <cellStyle name="Título 2" xfId="48" builtinId="17" customBuiltin="1"/>
    <cellStyle name="Título 3" xfId="49" builtinId="18" customBuiltin="1"/>
    <cellStyle name="Total" xfId="6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57589984350542E-2"/>
          <c:y val="0.434208488736191"/>
          <c:w val="0.86228482003129892"/>
          <c:h val="0.55747127945217712"/>
        </c:manualLayout>
      </c:layout>
      <c:barChart>
        <c:barDir val="bar"/>
        <c:grouping val="clustered"/>
        <c:varyColors val="1"/>
        <c:ser>
          <c:idx val="0"/>
          <c:order val="0"/>
          <c:spPr>
            <a:solidFill>
              <a:schemeClr val="bg1">
                <a:lumMod val="75000"/>
              </a:schemeClr>
            </a:solidFill>
            <a:ln>
              <a:noFill/>
            </a:ln>
          </c:spPr>
          <c:invertIfNegative val="0"/>
          <c:dPt>
            <c:idx val="0"/>
            <c:invertIfNegative val="0"/>
            <c:bubble3D val="0"/>
            <c:extLst>
              <c:ext xmlns:c16="http://schemas.microsoft.com/office/drawing/2014/chart" uri="{C3380CC4-5D6E-409C-BE32-E72D297353CC}">
                <c16:uniqueId val="{00000000-273F-4DB9-8F9D-F7F1011CC404}"/>
              </c:ext>
            </c:extLst>
          </c:dPt>
          <c:val>
            <c:numRef>
              <c:f>'Ev. RIESGO INHERENTE'!$H$54</c:f>
              <c:numCache>
                <c:formatCode>0.00</c:formatCode>
                <c:ptCount val="1"/>
                <c:pt idx="0">
                  <c:v>-0.26630434782608692</c:v>
                </c:pt>
              </c:numCache>
            </c:numRef>
          </c:val>
          <c:extLst>
            <c:ext xmlns:c16="http://schemas.microsoft.com/office/drawing/2014/chart" uri="{C3380CC4-5D6E-409C-BE32-E72D297353CC}">
              <c16:uniqueId val="{00000001-273F-4DB9-8F9D-F7F1011CC404}"/>
            </c:ext>
          </c:extLst>
        </c:ser>
        <c:dLbls>
          <c:showLegendKey val="0"/>
          <c:showVal val="0"/>
          <c:showCatName val="0"/>
          <c:showSerName val="0"/>
          <c:showPercent val="0"/>
          <c:showBubbleSize val="0"/>
        </c:dLbls>
        <c:gapWidth val="0"/>
        <c:axId val="85175296"/>
        <c:axId val="79342400"/>
      </c:barChart>
      <c:catAx>
        <c:axId val="85175296"/>
        <c:scaling>
          <c:orientation val="minMax"/>
        </c:scaling>
        <c:delete val="1"/>
        <c:axPos val="l"/>
        <c:majorTickMark val="out"/>
        <c:minorTickMark val="none"/>
        <c:tickLblPos val="nextTo"/>
        <c:crossAx val="79342400"/>
        <c:crosses val="autoZero"/>
        <c:auto val="1"/>
        <c:lblAlgn val="ctr"/>
        <c:lblOffset val="100"/>
        <c:noMultiLvlLbl val="0"/>
      </c:catAx>
      <c:valAx>
        <c:axId val="79342400"/>
        <c:scaling>
          <c:orientation val="minMax"/>
          <c:max val="0"/>
          <c:min val="-0.35000000000000003"/>
        </c:scaling>
        <c:delete val="1"/>
        <c:axPos val="b"/>
        <c:numFmt formatCode="0.00" sourceLinked="1"/>
        <c:majorTickMark val="out"/>
        <c:minorTickMark val="none"/>
        <c:tickLblPos val="nextTo"/>
        <c:crossAx val="85175296"/>
        <c:crosses val="autoZero"/>
        <c:crossBetween val="between"/>
        <c:majorUnit val="0.11600000000000002"/>
      </c:valAx>
      <c:spPr>
        <a:gradFill>
          <a:gsLst>
            <a:gs pos="0">
              <a:srgbClr val="92D050"/>
            </a:gs>
            <a:gs pos="50000">
              <a:srgbClr val="FFFF00"/>
            </a:gs>
            <a:gs pos="100000">
              <a:srgbClr val="FF0000"/>
            </a:gs>
          </a:gsLst>
          <a:lin ang="0" scaled="1"/>
        </a:gradFill>
        <a:scene3d>
          <a:camera prst="orthographicFront"/>
          <a:lightRig rig="threePt" dir="t"/>
        </a:scene3d>
        <a:sp3d>
          <a:bevelT/>
        </a:sp3d>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57589984350542E-2"/>
          <c:y val="0.434208488736191"/>
          <c:w val="0.86228482003129892"/>
          <c:h val="0.55747127945217712"/>
        </c:manualLayout>
      </c:layout>
      <c:barChart>
        <c:barDir val="bar"/>
        <c:grouping val="clustered"/>
        <c:varyColors val="1"/>
        <c:ser>
          <c:idx val="0"/>
          <c:order val="0"/>
          <c:spPr>
            <a:solidFill>
              <a:schemeClr val="bg1">
                <a:lumMod val="75000"/>
              </a:schemeClr>
            </a:solidFill>
            <a:ln>
              <a:noFill/>
            </a:ln>
          </c:spPr>
          <c:invertIfNegative val="0"/>
          <c:dPt>
            <c:idx val="0"/>
            <c:invertIfNegative val="0"/>
            <c:bubble3D val="0"/>
            <c:extLst>
              <c:ext xmlns:c16="http://schemas.microsoft.com/office/drawing/2014/chart" uri="{C3380CC4-5D6E-409C-BE32-E72D297353CC}">
                <c16:uniqueId val="{00000000-6F3A-4D67-A934-424ED8CD6C17}"/>
              </c:ext>
            </c:extLst>
          </c:dPt>
          <c:val>
            <c:numRef>
              <c:f>'Ev. RIESGO INHERENTE'!$H$79</c:f>
              <c:numCache>
                <c:formatCode>0.00</c:formatCode>
                <c:ptCount val="1"/>
                <c:pt idx="0">
                  <c:v>-0.32236842105263153</c:v>
                </c:pt>
              </c:numCache>
            </c:numRef>
          </c:val>
          <c:extLst>
            <c:ext xmlns:c16="http://schemas.microsoft.com/office/drawing/2014/chart" uri="{C3380CC4-5D6E-409C-BE32-E72D297353CC}">
              <c16:uniqueId val="{00000001-6F3A-4D67-A934-424ED8CD6C17}"/>
            </c:ext>
          </c:extLst>
        </c:ser>
        <c:dLbls>
          <c:showLegendKey val="0"/>
          <c:showVal val="0"/>
          <c:showCatName val="0"/>
          <c:showSerName val="0"/>
          <c:showPercent val="0"/>
          <c:showBubbleSize val="0"/>
        </c:dLbls>
        <c:gapWidth val="0"/>
        <c:axId val="109588480"/>
        <c:axId val="79344128"/>
      </c:barChart>
      <c:catAx>
        <c:axId val="109588480"/>
        <c:scaling>
          <c:orientation val="minMax"/>
        </c:scaling>
        <c:delete val="1"/>
        <c:axPos val="l"/>
        <c:majorTickMark val="out"/>
        <c:minorTickMark val="none"/>
        <c:tickLblPos val="nextTo"/>
        <c:crossAx val="79344128"/>
        <c:crosses val="autoZero"/>
        <c:auto val="1"/>
        <c:lblAlgn val="ctr"/>
        <c:lblOffset val="100"/>
        <c:noMultiLvlLbl val="0"/>
      </c:catAx>
      <c:valAx>
        <c:axId val="79344128"/>
        <c:scaling>
          <c:orientation val="minMax"/>
          <c:max val="0"/>
          <c:min val="-0.35000000000000003"/>
        </c:scaling>
        <c:delete val="1"/>
        <c:axPos val="b"/>
        <c:numFmt formatCode="0.00" sourceLinked="1"/>
        <c:majorTickMark val="out"/>
        <c:minorTickMark val="none"/>
        <c:tickLblPos val="nextTo"/>
        <c:crossAx val="109588480"/>
        <c:crosses val="autoZero"/>
        <c:crossBetween val="between"/>
        <c:majorUnit val="0.11600000000000002"/>
      </c:valAx>
      <c:spPr>
        <a:gradFill>
          <a:gsLst>
            <a:gs pos="0">
              <a:srgbClr val="92D050"/>
            </a:gs>
            <a:gs pos="50000">
              <a:srgbClr val="FFFF00"/>
            </a:gs>
            <a:gs pos="100000">
              <a:srgbClr val="FF0000"/>
            </a:gs>
          </a:gsLst>
          <a:lin ang="0" scaled="1"/>
        </a:gradFill>
        <a:scene3d>
          <a:camera prst="orthographicFront"/>
          <a:lightRig rig="threePt" dir="t"/>
        </a:scene3d>
        <a:sp3d>
          <a:bevelT/>
        </a:sp3d>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57589984350542E-2"/>
          <c:y val="0.434208488736191"/>
          <c:w val="0.86228482003129892"/>
          <c:h val="0.55747127945217712"/>
        </c:manualLayout>
      </c:layout>
      <c:barChart>
        <c:barDir val="bar"/>
        <c:grouping val="clustered"/>
        <c:varyColors val="1"/>
        <c:ser>
          <c:idx val="0"/>
          <c:order val="0"/>
          <c:spPr>
            <a:solidFill>
              <a:schemeClr val="bg1">
                <a:lumMod val="75000"/>
              </a:schemeClr>
            </a:solidFill>
            <a:ln>
              <a:noFill/>
            </a:ln>
          </c:spPr>
          <c:invertIfNegative val="0"/>
          <c:dPt>
            <c:idx val="0"/>
            <c:invertIfNegative val="0"/>
            <c:bubble3D val="0"/>
            <c:extLst>
              <c:ext xmlns:c16="http://schemas.microsoft.com/office/drawing/2014/chart" uri="{C3380CC4-5D6E-409C-BE32-E72D297353CC}">
                <c16:uniqueId val="{00000000-B0C1-4FFF-8B5F-38A574C53FB1}"/>
              </c:ext>
            </c:extLst>
          </c:dPt>
          <c:val>
            <c:numRef>
              <c:f>'Ev. RIESGO INHERENTE'!$H$92</c:f>
              <c:numCache>
                <c:formatCode>0.00</c:formatCode>
                <c:ptCount val="1"/>
                <c:pt idx="0">
                  <c:v>-0.30625000000000002</c:v>
                </c:pt>
              </c:numCache>
            </c:numRef>
          </c:val>
          <c:extLst>
            <c:ext xmlns:c16="http://schemas.microsoft.com/office/drawing/2014/chart" uri="{C3380CC4-5D6E-409C-BE32-E72D297353CC}">
              <c16:uniqueId val="{00000001-B0C1-4FFF-8B5F-38A574C53FB1}"/>
            </c:ext>
          </c:extLst>
        </c:ser>
        <c:dLbls>
          <c:showLegendKey val="0"/>
          <c:showVal val="0"/>
          <c:showCatName val="0"/>
          <c:showSerName val="0"/>
          <c:showPercent val="0"/>
          <c:showBubbleSize val="0"/>
        </c:dLbls>
        <c:gapWidth val="0"/>
        <c:axId val="109588992"/>
        <c:axId val="79345856"/>
      </c:barChart>
      <c:catAx>
        <c:axId val="109588992"/>
        <c:scaling>
          <c:orientation val="minMax"/>
        </c:scaling>
        <c:delete val="1"/>
        <c:axPos val="l"/>
        <c:majorTickMark val="out"/>
        <c:minorTickMark val="none"/>
        <c:tickLblPos val="nextTo"/>
        <c:crossAx val="79345856"/>
        <c:crosses val="autoZero"/>
        <c:auto val="1"/>
        <c:lblAlgn val="ctr"/>
        <c:lblOffset val="100"/>
        <c:noMultiLvlLbl val="0"/>
      </c:catAx>
      <c:valAx>
        <c:axId val="79345856"/>
        <c:scaling>
          <c:orientation val="minMax"/>
          <c:max val="0"/>
          <c:min val="-0.35000000000000003"/>
        </c:scaling>
        <c:delete val="1"/>
        <c:axPos val="b"/>
        <c:numFmt formatCode="0.00" sourceLinked="1"/>
        <c:majorTickMark val="out"/>
        <c:minorTickMark val="none"/>
        <c:tickLblPos val="nextTo"/>
        <c:crossAx val="109588992"/>
        <c:crosses val="autoZero"/>
        <c:crossBetween val="between"/>
        <c:majorUnit val="0.11600000000000002"/>
      </c:valAx>
      <c:spPr>
        <a:gradFill>
          <a:gsLst>
            <a:gs pos="0">
              <a:srgbClr val="92D050"/>
            </a:gs>
            <a:gs pos="50000">
              <a:srgbClr val="FFFF00"/>
            </a:gs>
            <a:gs pos="100000">
              <a:srgbClr val="FF0000"/>
            </a:gs>
          </a:gsLst>
          <a:lin ang="0" scaled="1"/>
        </a:gradFill>
        <a:scene3d>
          <a:camera prst="orthographicFront"/>
          <a:lightRig rig="threePt" dir="t"/>
        </a:scene3d>
        <a:sp3d>
          <a:bevelT/>
        </a:sp3d>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57589984350542E-2"/>
          <c:y val="0.434208488736191"/>
          <c:w val="0.86228482003129892"/>
          <c:h val="0.55747127945217712"/>
        </c:manualLayout>
      </c:layout>
      <c:barChart>
        <c:barDir val="bar"/>
        <c:grouping val="clustered"/>
        <c:varyColors val="1"/>
        <c:ser>
          <c:idx val="0"/>
          <c:order val="0"/>
          <c:spPr>
            <a:solidFill>
              <a:schemeClr val="bg1">
                <a:lumMod val="75000"/>
              </a:schemeClr>
            </a:solidFill>
            <a:ln>
              <a:noFill/>
            </a:ln>
          </c:spPr>
          <c:invertIfNegative val="0"/>
          <c:dPt>
            <c:idx val="0"/>
            <c:invertIfNegative val="0"/>
            <c:bubble3D val="0"/>
            <c:extLst>
              <c:ext xmlns:c16="http://schemas.microsoft.com/office/drawing/2014/chart" uri="{C3380CC4-5D6E-409C-BE32-E72D297353CC}">
                <c16:uniqueId val="{00000000-B6F9-47A9-903A-F2F8535B580F}"/>
              </c:ext>
            </c:extLst>
          </c:dPt>
          <c:val>
            <c:numRef>
              <c:f>'Ev. RIESGO INHERENTE'!$H$99</c:f>
              <c:numCache>
                <c:formatCode>#,##0.00</c:formatCode>
                <c:ptCount val="1"/>
                <c:pt idx="0">
                  <c:v>-0.30000000000000004</c:v>
                </c:pt>
              </c:numCache>
            </c:numRef>
          </c:val>
          <c:extLst>
            <c:ext xmlns:c16="http://schemas.microsoft.com/office/drawing/2014/chart" uri="{C3380CC4-5D6E-409C-BE32-E72D297353CC}">
              <c16:uniqueId val="{00000001-B6F9-47A9-903A-F2F8535B580F}"/>
            </c:ext>
          </c:extLst>
        </c:ser>
        <c:dLbls>
          <c:showLegendKey val="0"/>
          <c:showVal val="0"/>
          <c:showCatName val="0"/>
          <c:showSerName val="0"/>
          <c:showPercent val="0"/>
          <c:showBubbleSize val="0"/>
        </c:dLbls>
        <c:gapWidth val="0"/>
        <c:axId val="109590016"/>
        <c:axId val="112467968"/>
      </c:barChart>
      <c:catAx>
        <c:axId val="109590016"/>
        <c:scaling>
          <c:orientation val="minMax"/>
        </c:scaling>
        <c:delete val="1"/>
        <c:axPos val="l"/>
        <c:majorTickMark val="out"/>
        <c:minorTickMark val="none"/>
        <c:tickLblPos val="nextTo"/>
        <c:crossAx val="112467968"/>
        <c:crosses val="autoZero"/>
        <c:auto val="1"/>
        <c:lblAlgn val="ctr"/>
        <c:lblOffset val="100"/>
        <c:noMultiLvlLbl val="0"/>
      </c:catAx>
      <c:valAx>
        <c:axId val="112467968"/>
        <c:scaling>
          <c:orientation val="minMax"/>
          <c:max val="0"/>
          <c:min val="-0.35000000000000003"/>
        </c:scaling>
        <c:delete val="1"/>
        <c:axPos val="b"/>
        <c:numFmt formatCode="#,##0.00" sourceLinked="1"/>
        <c:majorTickMark val="out"/>
        <c:minorTickMark val="none"/>
        <c:tickLblPos val="nextTo"/>
        <c:crossAx val="109590016"/>
        <c:crosses val="autoZero"/>
        <c:crossBetween val="between"/>
        <c:majorUnit val="0.11600000000000002"/>
      </c:valAx>
      <c:spPr>
        <a:gradFill>
          <a:gsLst>
            <a:gs pos="0">
              <a:srgbClr val="92D050"/>
            </a:gs>
            <a:gs pos="50000">
              <a:srgbClr val="FFFF00"/>
            </a:gs>
            <a:gs pos="100000">
              <a:srgbClr val="FF0000"/>
            </a:gs>
          </a:gsLst>
          <a:lin ang="0" scaled="1"/>
        </a:gradFill>
        <a:scene3d>
          <a:camera prst="orthographicFront"/>
          <a:lightRig rig="threePt" dir="t"/>
        </a:scene3d>
        <a:sp3d>
          <a:bevelT/>
        </a:sp3d>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552450</xdr:colOff>
      <xdr:row>53</xdr:row>
      <xdr:rowOff>38100</xdr:rowOff>
    </xdr:from>
    <xdr:to>
      <xdr:col>9</xdr:col>
      <xdr:colOff>457200</xdr:colOff>
      <xdr:row>55</xdr:row>
      <xdr:rowOff>114300</xdr:rowOff>
    </xdr:to>
    <xdr:grpSp>
      <xdr:nvGrpSpPr>
        <xdr:cNvPr id="1025" name="11 Grupo">
          <a:extLst>
            <a:ext uri="{FF2B5EF4-FFF2-40B4-BE49-F238E27FC236}">
              <a16:creationId xmlns:a16="http://schemas.microsoft.com/office/drawing/2014/main" id="{00000000-0008-0000-0300-000001040000}"/>
            </a:ext>
          </a:extLst>
        </xdr:cNvPr>
        <xdr:cNvGrpSpPr>
          <a:grpSpLocks/>
        </xdr:cNvGrpSpPr>
      </xdr:nvGrpSpPr>
      <xdr:grpSpPr bwMode="auto">
        <a:xfrm>
          <a:off x="4690110" y="10843260"/>
          <a:ext cx="1840230" cy="411480"/>
          <a:chOff x="5334000" y="2286000"/>
          <a:chExt cx="2028825" cy="380999"/>
        </a:xfrm>
      </xdr:grpSpPr>
      <xdr:graphicFrame macro="">
        <xdr:nvGraphicFramePr>
          <xdr:cNvPr id="1062" name="12 Gráfico">
            <a:extLst>
              <a:ext uri="{FF2B5EF4-FFF2-40B4-BE49-F238E27FC236}">
                <a16:creationId xmlns:a16="http://schemas.microsoft.com/office/drawing/2014/main" id="{00000000-0008-0000-0300-000026040000}"/>
              </a:ext>
            </a:extLst>
          </xdr:cNvPr>
          <xdr:cNvGraphicFramePr>
            <a:graphicFrameLocks/>
          </xdr:cNvGraphicFramePr>
        </xdr:nvGraphicFramePr>
        <xdr:xfrm>
          <a:off x="5334000" y="2286000"/>
          <a:ext cx="2028825" cy="380999"/>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3 Conector recto">
            <a:extLst>
              <a:ext uri="{FF2B5EF4-FFF2-40B4-BE49-F238E27FC236}">
                <a16:creationId xmlns:a16="http://schemas.microsoft.com/office/drawing/2014/main" id="{00000000-0008-0000-0300-000004000000}"/>
              </a:ext>
            </a:extLst>
          </xdr:cNvPr>
          <xdr:cNvCxnSpPr/>
        </xdr:nvCxnSpPr>
        <xdr:spPr>
          <a:xfrm>
            <a:off x="7233326" y="2413000"/>
            <a:ext cx="0" cy="24492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5700915" y="2313214"/>
            <a:ext cx="345332" cy="11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BAJO</a:t>
            </a:r>
          </a:p>
        </xdr:txBody>
      </xdr:sp>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6132580" y="2304143"/>
            <a:ext cx="420873" cy="136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MEDIO</a:t>
            </a:r>
          </a:p>
        </xdr:txBody>
      </xdr:sp>
      <xdr:sp macro="" textlink="">
        <xdr:nvSpPr>
          <xdr:cNvPr id="7" name="6 CuadroTexto">
            <a:extLst>
              <a:ext uri="{FF2B5EF4-FFF2-40B4-BE49-F238E27FC236}">
                <a16:creationId xmlns:a16="http://schemas.microsoft.com/office/drawing/2014/main" id="{00000000-0008-0000-0300-000007000000}"/>
              </a:ext>
            </a:extLst>
          </xdr:cNvPr>
          <xdr:cNvSpPr txBox="1"/>
        </xdr:nvSpPr>
        <xdr:spPr>
          <a:xfrm>
            <a:off x="6628995" y="2313214"/>
            <a:ext cx="356124" cy="11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ALTO</a:t>
            </a:r>
          </a:p>
        </xdr:txBody>
      </xdr:sp>
      <xdr:sp macro="" textlink="">
        <xdr:nvSpPr>
          <xdr:cNvPr id="8" name="7 Rectángulo">
            <a:extLst>
              <a:ext uri="{FF2B5EF4-FFF2-40B4-BE49-F238E27FC236}">
                <a16:creationId xmlns:a16="http://schemas.microsoft.com/office/drawing/2014/main" id="{00000000-0008-0000-0300-000008000000}"/>
              </a:ext>
            </a:extLst>
          </xdr:cNvPr>
          <xdr:cNvSpPr/>
        </xdr:nvSpPr>
        <xdr:spPr>
          <a:xfrm>
            <a:off x="5463499" y="2440214"/>
            <a:ext cx="1769826" cy="1814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sp macro="" textlink="">
        <xdr:nvSpPr>
          <xdr:cNvPr id="9" name="8 Rectángulo">
            <a:extLst>
              <a:ext uri="{FF2B5EF4-FFF2-40B4-BE49-F238E27FC236}">
                <a16:creationId xmlns:a16="http://schemas.microsoft.com/office/drawing/2014/main" id="{00000000-0008-0000-0300-000009000000}"/>
              </a:ext>
            </a:extLst>
          </xdr:cNvPr>
          <xdr:cNvSpPr/>
        </xdr:nvSpPr>
        <xdr:spPr>
          <a:xfrm>
            <a:off x="5485083" y="2639785"/>
            <a:ext cx="1748243" cy="1814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xnSp macro="">
        <xdr:nvCxnSpPr>
          <xdr:cNvPr id="10" name="9 Conector recto">
            <a:extLst>
              <a:ext uri="{FF2B5EF4-FFF2-40B4-BE49-F238E27FC236}">
                <a16:creationId xmlns:a16="http://schemas.microsoft.com/office/drawing/2014/main" id="{00000000-0008-0000-0300-00000A000000}"/>
              </a:ext>
            </a:extLst>
          </xdr:cNvPr>
          <xdr:cNvCxnSpPr/>
        </xdr:nvCxnSpPr>
        <xdr:spPr>
          <a:xfrm>
            <a:off x="6046247" y="2413000"/>
            <a:ext cx="0" cy="2449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10 Conector recto">
            <a:extLst>
              <a:ext uri="{FF2B5EF4-FFF2-40B4-BE49-F238E27FC236}">
                <a16:creationId xmlns:a16="http://schemas.microsoft.com/office/drawing/2014/main" id="{00000000-0008-0000-0300-00000B000000}"/>
              </a:ext>
            </a:extLst>
          </xdr:cNvPr>
          <xdr:cNvCxnSpPr/>
        </xdr:nvCxnSpPr>
        <xdr:spPr>
          <a:xfrm>
            <a:off x="6628995" y="2413000"/>
            <a:ext cx="0" cy="2449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11 Conector recto">
            <a:extLst>
              <a:ext uri="{FF2B5EF4-FFF2-40B4-BE49-F238E27FC236}">
                <a16:creationId xmlns:a16="http://schemas.microsoft.com/office/drawing/2014/main" id="{00000000-0008-0000-0300-00000C000000}"/>
              </a:ext>
            </a:extLst>
          </xdr:cNvPr>
          <xdr:cNvCxnSpPr/>
        </xdr:nvCxnSpPr>
        <xdr:spPr>
          <a:xfrm>
            <a:off x="5463499" y="2413000"/>
            <a:ext cx="0" cy="24492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12 Rectángulo">
            <a:extLst>
              <a:ext uri="{FF2B5EF4-FFF2-40B4-BE49-F238E27FC236}">
                <a16:creationId xmlns:a16="http://schemas.microsoft.com/office/drawing/2014/main" id="{00000000-0008-0000-0300-00000D000000}"/>
              </a:ext>
            </a:extLst>
          </xdr:cNvPr>
          <xdr:cNvSpPr/>
        </xdr:nvSpPr>
        <xdr:spPr>
          <a:xfrm>
            <a:off x="7222534" y="2449285"/>
            <a:ext cx="0" cy="199571"/>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grpSp>
    <xdr:clientData/>
  </xdr:twoCellAnchor>
  <xdr:twoCellAnchor>
    <xdr:from>
      <xdr:col>6</xdr:col>
      <xdr:colOff>552450</xdr:colOff>
      <xdr:row>78</xdr:row>
      <xdr:rowOff>38100</xdr:rowOff>
    </xdr:from>
    <xdr:to>
      <xdr:col>9</xdr:col>
      <xdr:colOff>457200</xdr:colOff>
      <xdr:row>80</xdr:row>
      <xdr:rowOff>114300</xdr:rowOff>
    </xdr:to>
    <xdr:grpSp>
      <xdr:nvGrpSpPr>
        <xdr:cNvPr id="1026" name="23 Grupo">
          <a:extLst>
            <a:ext uri="{FF2B5EF4-FFF2-40B4-BE49-F238E27FC236}">
              <a16:creationId xmlns:a16="http://schemas.microsoft.com/office/drawing/2014/main" id="{00000000-0008-0000-0300-000002040000}"/>
            </a:ext>
          </a:extLst>
        </xdr:cNvPr>
        <xdr:cNvGrpSpPr>
          <a:grpSpLocks/>
        </xdr:cNvGrpSpPr>
      </xdr:nvGrpSpPr>
      <xdr:grpSpPr bwMode="auto">
        <a:xfrm>
          <a:off x="4690110" y="15803880"/>
          <a:ext cx="1840230" cy="411480"/>
          <a:chOff x="5334000" y="2286000"/>
          <a:chExt cx="2028825" cy="380999"/>
        </a:xfrm>
      </xdr:grpSpPr>
      <xdr:graphicFrame macro="">
        <xdr:nvGraphicFramePr>
          <xdr:cNvPr id="1051" name="24 Gráfico">
            <a:extLst>
              <a:ext uri="{FF2B5EF4-FFF2-40B4-BE49-F238E27FC236}">
                <a16:creationId xmlns:a16="http://schemas.microsoft.com/office/drawing/2014/main" id="{00000000-0008-0000-0300-00001B040000}"/>
              </a:ext>
            </a:extLst>
          </xdr:cNvPr>
          <xdr:cNvGraphicFramePr>
            <a:graphicFrameLocks/>
          </xdr:cNvGraphicFramePr>
        </xdr:nvGraphicFramePr>
        <xdr:xfrm>
          <a:off x="5334000" y="2286000"/>
          <a:ext cx="2028825" cy="38099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6" name="15 Conector recto">
            <a:extLst>
              <a:ext uri="{FF2B5EF4-FFF2-40B4-BE49-F238E27FC236}">
                <a16:creationId xmlns:a16="http://schemas.microsoft.com/office/drawing/2014/main" id="{00000000-0008-0000-0300-000010000000}"/>
              </a:ext>
            </a:extLst>
          </xdr:cNvPr>
          <xdr:cNvCxnSpPr/>
        </xdr:nvCxnSpPr>
        <xdr:spPr>
          <a:xfrm>
            <a:off x="7233326" y="2413000"/>
            <a:ext cx="0" cy="24492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 name="16 CuadroTexto">
            <a:extLst>
              <a:ext uri="{FF2B5EF4-FFF2-40B4-BE49-F238E27FC236}">
                <a16:creationId xmlns:a16="http://schemas.microsoft.com/office/drawing/2014/main" id="{00000000-0008-0000-0300-000011000000}"/>
              </a:ext>
            </a:extLst>
          </xdr:cNvPr>
          <xdr:cNvSpPr txBox="1"/>
        </xdr:nvSpPr>
        <xdr:spPr>
          <a:xfrm>
            <a:off x="5700915" y="2313214"/>
            <a:ext cx="345332" cy="11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BAJO</a:t>
            </a:r>
          </a:p>
        </xdr:txBody>
      </xdr:sp>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6132580" y="2304143"/>
            <a:ext cx="420873" cy="136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MEDIO</a:t>
            </a:r>
          </a:p>
        </xdr:txBody>
      </xdr:sp>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6628995" y="2313214"/>
            <a:ext cx="356124" cy="11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ALTO</a:t>
            </a:r>
          </a:p>
        </xdr:txBody>
      </xdr:sp>
      <xdr:sp macro="" textlink="">
        <xdr:nvSpPr>
          <xdr:cNvPr id="20" name="19 Rectángulo">
            <a:extLst>
              <a:ext uri="{FF2B5EF4-FFF2-40B4-BE49-F238E27FC236}">
                <a16:creationId xmlns:a16="http://schemas.microsoft.com/office/drawing/2014/main" id="{00000000-0008-0000-0300-000014000000}"/>
              </a:ext>
            </a:extLst>
          </xdr:cNvPr>
          <xdr:cNvSpPr/>
        </xdr:nvSpPr>
        <xdr:spPr>
          <a:xfrm>
            <a:off x="5463499" y="2440214"/>
            <a:ext cx="1769826" cy="1814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sp macro="" textlink="">
        <xdr:nvSpPr>
          <xdr:cNvPr id="21" name="20 Rectángulo">
            <a:extLst>
              <a:ext uri="{FF2B5EF4-FFF2-40B4-BE49-F238E27FC236}">
                <a16:creationId xmlns:a16="http://schemas.microsoft.com/office/drawing/2014/main" id="{00000000-0008-0000-0300-000015000000}"/>
              </a:ext>
            </a:extLst>
          </xdr:cNvPr>
          <xdr:cNvSpPr/>
        </xdr:nvSpPr>
        <xdr:spPr>
          <a:xfrm>
            <a:off x="5485083" y="2639785"/>
            <a:ext cx="1748243" cy="1814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xnSp macro="">
        <xdr:nvCxnSpPr>
          <xdr:cNvPr id="22" name="21 Conector recto">
            <a:extLst>
              <a:ext uri="{FF2B5EF4-FFF2-40B4-BE49-F238E27FC236}">
                <a16:creationId xmlns:a16="http://schemas.microsoft.com/office/drawing/2014/main" id="{00000000-0008-0000-0300-000016000000}"/>
              </a:ext>
            </a:extLst>
          </xdr:cNvPr>
          <xdr:cNvCxnSpPr/>
        </xdr:nvCxnSpPr>
        <xdr:spPr>
          <a:xfrm>
            <a:off x="6046247" y="2413000"/>
            <a:ext cx="0" cy="2449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22 Conector recto">
            <a:extLst>
              <a:ext uri="{FF2B5EF4-FFF2-40B4-BE49-F238E27FC236}">
                <a16:creationId xmlns:a16="http://schemas.microsoft.com/office/drawing/2014/main" id="{00000000-0008-0000-0300-000017000000}"/>
              </a:ext>
            </a:extLst>
          </xdr:cNvPr>
          <xdr:cNvCxnSpPr/>
        </xdr:nvCxnSpPr>
        <xdr:spPr>
          <a:xfrm>
            <a:off x="6628995" y="2413000"/>
            <a:ext cx="0" cy="2449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23 Conector recto">
            <a:extLst>
              <a:ext uri="{FF2B5EF4-FFF2-40B4-BE49-F238E27FC236}">
                <a16:creationId xmlns:a16="http://schemas.microsoft.com/office/drawing/2014/main" id="{00000000-0008-0000-0300-000018000000}"/>
              </a:ext>
            </a:extLst>
          </xdr:cNvPr>
          <xdr:cNvCxnSpPr/>
        </xdr:nvCxnSpPr>
        <xdr:spPr>
          <a:xfrm>
            <a:off x="5463499" y="2413000"/>
            <a:ext cx="0" cy="24492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5" name="24 Rectángulo">
            <a:extLst>
              <a:ext uri="{FF2B5EF4-FFF2-40B4-BE49-F238E27FC236}">
                <a16:creationId xmlns:a16="http://schemas.microsoft.com/office/drawing/2014/main" id="{00000000-0008-0000-0300-000019000000}"/>
              </a:ext>
            </a:extLst>
          </xdr:cNvPr>
          <xdr:cNvSpPr/>
        </xdr:nvSpPr>
        <xdr:spPr>
          <a:xfrm>
            <a:off x="7222534" y="2449285"/>
            <a:ext cx="0" cy="199571"/>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grpSp>
    <xdr:clientData/>
  </xdr:twoCellAnchor>
  <xdr:twoCellAnchor>
    <xdr:from>
      <xdr:col>6</xdr:col>
      <xdr:colOff>552450</xdr:colOff>
      <xdr:row>91</xdr:row>
      <xdr:rowOff>47625</xdr:rowOff>
    </xdr:from>
    <xdr:to>
      <xdr:col>9</xdr:col>
      <xdr:colOff>457200</xdr:colOff>
      <xdr:row>93</xdr:row>
      <xdr:rowOff>123825</xdr:rowOff>
    </xdr:to>
    <xdr:grpSp>
      <xdr:nvGrpSpPr>
        <xdr:cNvPr id="1027" name="35 Grupo">
          <a:extLst>
            <a:ext uri="{FF2B5EF4-FFF2-40B4-BE49-F238E27FC236}">
              <a16:creationId xmlns:a16="http://schemas.microsoft.com/office/drawing/2014/main" id="{00000000-0008-0000-0300-000003040000}"/>
            </a:ext>
          </a:extLst>
        </xdr:cNvPr>
        <xdr:cNvGrpSpPr>
          <a:grpSpLocks/>
        </xdr:cNvGrpSpPr>
      </xdr:nvGrpSpPr>
      <xdr:grpSpPr bwMode="auto">
        <a:xfrm>
          <a:off x="4690110" y="19250025"/>
          <a:ext cx="1840230" cy="411480"/>
          <a:chOff x="5334000" y="2286000"/>
          <a:chExt cx="2028825" cy="380999"/>
        </a:xfrm>
      </xdr:grpSpPr>
      <xdr:graphicFrame macro="">
        <xdr:nvGraphicFramePr>
          <xdr:cNvPr id="1040" name="36 Gráfico">
            <a:extLst>
              <a:ext uri="{FF2B5EF4-FFF2-40B4-BE49-F238E27FC236}">
                <a16:creationId xmlns:a16="http://schemas.microsoft.com/office/drawing/2014/main" id="{00000000-0008-0000-0300-000010040000}"/>
              </a:ext>
            </a:extLst>
          </xdr:cNvPr>
          <xdr:cNvGraphicFramePr>
            <a:graphicFrameLocks/>
          </xdr:cNvGraphicFramePr>
        </xdr:nvGraphicFramePr>
        <xdr:xfrm>
          <a:off x="5334000" y="2286000"/>
          <a:ext cx="2028825" cy="380999"/>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28" name="27 Conector recto">
            <a:extLst>
              <a:ext uri="{FF2B5EF4-FFF2-40B4-BE49-F238E27FC236}">
                <a16:creationId xmlns:a16="http://schemas.microsoft.com/office/drawing/2014/main" id="{00000000-0008-0000-0300-00001C000000}"/>
              </a:ext>
            </a:extLst>
          </xdr:cNvPr>
          <xdr:cNvCxnSpPr/>
        </xdr:nvCxnSpPr>
        <xdr:spPr>
          <a:xfrm>
            <a:off x="7233326" y="2413000"/>
            <a:ext cx="0" cy="24492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28 CuadroTexto">
            <a:extLst>
              <a:ext uri="{FF2B5EF4-FFF2-40B4-BE49-F238E27FC236}">
                <a16:creationId xmlns:a16="http://schemas.microsoft.com/office/drawing/2014/main" id="{00000000-0008-0000-0300-00001D000000}"/>
              </a:ext>
            </a:extLst>
          </xdr:cNvPr>
          <xdr:cNvSpPr txBox="1"/>
        </xdr:nvSpPr>
        <xdr:spPr>
          <a:xfrm>
            <a:off x="5700915" y="2313214"/>
            <a:ext cx="345332" cy="11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BAJO</a:t>
            </a:r>
          </a:p>
        </xdr:txBody>
      </xdr:sp>
      <xdr:sp macro="" textlink="">
        <xdr:nvSpPr>
          <xdr:cNvPr id="30" name="29 CuadroTexto">
            <a:extLst>
              <a:ext uri="{FF2B5EF4-FFF2-40B4-BE49-F238E27FC236}">
                <a16:creationId xmlns:a16="http://schemas.microsoft.com/office/drawing/2014/main" id="{00000000-0008-0000-0300-00001E000000}"/>
              </a:ext>
            </a:extLst>
          </xdr:cNvPr>
          <xdr:cNvSpPr txBox="1"/>
        </xdr:nvSpPr>
        <xdr:spPr>
          <a:xfrm>
            <a:off x="6132580" y="2304143"/>
            <a:ext cx="420873" cy="136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MEDIO</a:t>
            </a:r>
          </a:p>
        </xdr:txBody>
      </xdr:sp>
      <xdr:sp macro="" textlink="">
        <xdr:nvSpPr>
          <xdr:cNvPr id="31" name="30 CuadroTexto">
            <a:extLst>
              <a:ext uri="{FF2B5EF4-FFF2-40B4-BE49-F238E27FC236}">
                <a16:creationId xmlns:a16="http://schemas.microsoft.com/office/drawing/2014/main" id="{00000000-0008-0000-0300-00001F000000}"/>
              </a:ext>
            </a:extLst>
          </xdr:cNvPr>
          <xdr:cNvSpPr txBox="1"/>
        </xdr:nvSpPr>
        <xdr:spPr>
          <a:xfrm>
            <a:off x="6628995" y="2313214"/>
            <a:ext cx="356124" cy="11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ALTO</a:t>
            </a:r>
          </a:p>
        </xdr:txBody>
      </xdr:sp>
      <xdr:sp macro="" textlink="">
        <xdr:nvSpPr>
          <xdr:cNvPr id="32" name="31 Rectángulo">
            <a:extLst>
              <a:ext uri="{FF2B5EF4-FFF2-40B4-BE49-F238E27FC236}">
                <a16:creationId xmlns:a16="http://schemas.microsoft.com/office/drawing/2014/main" id="{00000000-0008-0000-0300-000020000000}"/>
              </a:ext>
            </a:extLst>
          </xdr:cNvPr>
          <xdr:cNvSpPr/>
        </xdr:nvSpPr>
        <xdr:spPr>
          <a:xfrm>
            <a:off x="5463499" y="2440214"/>
            <a:ext cx="1769826" cy="1814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sp macro="" textlink="">
        <xdr:nvSpPr>
          <xdr:cNvPr id="33" name="32 Rectángulo">
            <a:extLst>
              <a:ext uri="{FF2B5EF4-FFF2-40B4-BE49-F238E27FC236}">
                <a16:creationId xmlns:a16="http://schemas.microsoft.com/office/drawing/2014/main" id="{00000000-0008-0000-0300-000021000000}"/>
              </a:ext>
            </a:extLst>
          </xdr:cNvPr>
          <xdr:cNvSpPr/>
        </xdr:nvSpPr>
        <xdr:spPr>
          <a:xfrm>
            <a:off x="5485083" y="2639785"/>
            <a:ext cx="1748243" cy="1814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xnSp macro="">
        <xdr:nvCxnSpPr>
          <xdr:cNvPr id="34" name="33 Conector recto">
            <a:extLst>
              <a:ext uri="{FF2B5EF4-FFF2-40B4-BE49-F238E27FC236}">
                <a16:creationId xmlns:a16="http://schemas.microsoft.com/office/drawing/2014/main" id="{00000000-0008-0000-0300-000022000000}"/>
              </a:ext>
            </a:extLst>
          </xdr:cNvPr>
          <xdr:cNvCxnSpPr/>
        </xdr:nvCxnSpPr>
        <xdr:spPr>
          <a:xfrm>
            <a:off x="6046247" y="2413000"/>
            <a:ext cx="0" cy="2449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34 Conector recto">
            <a:extLst>
              <a:ext uri="{FF2B5EF4-FFF2-40B4-BE49-F238E27FC236}">
                <a16:creationId xmlns:a16="http://schemas.microsoft.com/office/drawing/2014/main" id="{00000000-0008-0000-0300-000023000000}"/>
              </a:ext>
            </a:extLst>
          </xdr:cNvPr>
          <xdr:cNvCxnSpPr/>
        </xdr:nvCxnSpPr>
        <xdr:spPr>
          <a:xfrm>
            <a:off x="6628995" y="2413000"/>
            <a:ext cx="0" cy="2449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35 Conector recto">
            <a:extLst>
              <a:ext uri="{FF2B5EF4-FFF2-40B4-BE49-F238E27FC236}">
                <a16:creationId xmlns:a16="http://schemas.microsoft.com/office/drawing/2014/main" id="{00000000-0008-0000-0300-000024000000}"/>
              </a:ext>
            </a:extLst>
          </xdr:cNvPr>
          <xdr:cNvCxnSpPr/>
        </xdr:nvCxnSpPr>
        <xdr:spPr>
          <a:xfrm>
            <a:off x="5463499" y="2413000"/>
            <a:ext cx="0" cy="24492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7" name="36 Rectángulo">
            <a:extLst>
              <a:ext uri="{FF2B5EF4-FFF2-40B4-BE49-F238E27FC236}">
                <a16:creationId xmlns:a16="http://schemas.microsoft.com/office/drawing/2014/main" id="{00000000-0008-0000-0300-000025000000}"/>
              </a:ext>
            </a:extLst>
          </xdr:cNvPr>
          <xdr:cNvSpPr/>
        </xdr:nvSpPr>
        <xdr:spPr>
          <a:xfrm>
            <a:off x="7222534" y="2449285"/>
            <a:ext cx="0" cy="199571"/>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grpSp>
    <xdr:clientData/>
  </xdr:twoCellAnchor>
  <xdr:twoCellAnchor>
    <xdr:from>
      <xdr:col>6</xdr:col>
      <xdr:colOff>552450</xdr:colOff>
      <xdr:row>99</xdr:row>
      <xdr:rowOff>38100</xdr:rowOff>
    </xdr:from>
    <xdr:to>
      <xdr:col>12</xdr:col>
      <xdr:colOff>19050</xdr:colOff>
      <xdr:row>102</xdr:row>
      <xdr:rowOff>95250</xdr:rowOff>
    </xdr:to>
    <xdr:grpSp>
      <xdr:nvGrpSpPr>
        <xdr:cNvPr id="1028" name="47 Grupo">
          <a:extLst>
            <a:ext uri="{FF2B5EF4-FFF2-40B4-BE49-F238E27FC236}">
              <a16:creationId xmlns:a16="http://schemas.microsoft.com/office/drawing/2014/main" id="{00000000-0008-0000-0300-000004040000}"/>
            </a:ext>
          </a:extLst>
        </xdr:cNvPr>
        <xdr:cNvGrpSpPr>
          <a:grpSpLocks/>
        </xdr:cNvGrpSpPr>
      </xdr:nvGrpSpPr>
      <xdr:grpSpPr bwMode="auto">
        <a:xfrm>
          <a:off x="4690110" y="20703540"/>
          <a:ext cx="2735580" cy="560070"/>
          <a:chOff x="5334000" y="2286000"/>
          <a:chExt cx="2028825" cy="380999"/>
        </a:xfrm>
      </xdr:grpSpPr>
      <xdr:graphicFrame macro="">
        <xdr:nvGraphicFramePr>
          <xdr:cNvPr id="1029" name="48 Gráfico">
            <a:extLst>
              <a:ext uri="{FF2B5EF4-FFF2-40B4-BE49-F238E27FC236}">
                <a16:creationId xmlns:a16="http://schemas.microsoft.com/office/drawing/2014/main" id="{00000000-0008-0000-0300-000005040000}"/>
              </a:ext>
            </a:extLst>
          </xdr:cNvPr>
          <xdr:cNvGraphicFramePr>
            <a:graphicFrameLocks/>
          </xdr:cNvGraphicFramePr>
        </xdr:nvGraphicFramePr>
        <xdr:xfrm>
          <a:off x="5334000" y="2286000"/>
          <a:ext cx="2028825" cy="380999"/>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40" name="39 Conector recto">
            <a:extLst>
              <a:ext uri="{FF2B5EF4-FFF2-40B4-BE49-F238E27FC236}">
                <a16:creationId xmlns:a16="http://schemas.microsoft.com/office/drawing/2014/main" id="{00000000-0008-0000-0300-000028000000}"/>
              </a:ext>
            </a:extLst>
          </xdr:cNvPr>
          <xdr:cNvCxnSpPr/>
        </xdr:nvCxnSpPr>
        <xdr:spPr>
          <a:xfrm>
            <a:off x="7231462" y="2413000"/>
            <a:ext cx="0" cy="24731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1" name="40 CuadroTexto">
            <a:extLst>
              <a:ext uri="{FF2B5EF4-FFF2-40B4-BE49-F238E27FC236}">
                <a16:creationId xmlns:a16="http://schemas.microsoft.com/office/drawing/2014/main" id="{00000000-0008-0000-0300-000029000000}"/>
              </a:ext>
            </a:extLst>
          </xdr:cNvPr>
          <xdr:cNvSpPr txBox="1"/>
        </xdr:nvSpPr>
        <xdr:spPr>
          <a:xfrm>
            <a:off x="5698897" y="2312737"/>
            <a:ext cx="350301" cy="120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BAJO</a:t>
            </a:r>
          </a:p>
        </xdr:txBody>
      </xdr:sp>
      <xdr:sp macro="" textlink="">
        <xdr:nvSpPr>
          <xdr:cNvPr id="42" name="41 CuadroTexto">
            <a:extLst>
              <a:ext uri="{FF2B5EF4-FFF2-40B4-BE49-F238E27FC236}">
                <a16:creationId xmlns:a16="http://schemas.microsoft.com/office/drawing/2014/main" id="{00000000-0008-0000-0300-00002A000000}"/>
              </a:ext>
            </a:extLst>
          </xdr:cNvPr>
          <xdr:cNvSpPr txBox="1"/>
        </xdr:nvSpPr>
        <xdr:spPr>
          <a:xfrm>
            <a:off x="6136772" y="2306053"/>
            <a:ext cx="415982" cy="133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MEDIO</a:t>
            </a:r>
          </a:p>
        </xdr:txBody>
      </xdr:sp>
      <xdr:sp macro="" textlink="">
        <xdr:nvSpPr>
          <xdr:cNvPr id="43" name="42 CuadroTexto">
            <a:extLst>
              <a:ext uri="{FF2B5EF4-FFF2-40B4-BE49-F238E27FC236}">
                <a16:creationId xmlns:a16="http://schemas.microsoft.com/office/drawing/2014/main" id="{00000000-0008-0000-0300-00002B000000}"/>
              </a:ext>
            </a:extLst>
          </xdr:cNvPr>
          <xdr:cNvSpPr txBox="1"/>
        </xdr:nvSpPr>
        <xdr:spPr>
          <a:xfrm>
            <a:off x="6633032" y="2312737"/>
            <a:ext cx="343003" cy="120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600"/>
              <a:t>ALTO</a:t>
            </a:r>
          </a:p>
        </xdr:txBody>
      </xdr:sp>
      <xdr:sp macro="" textlink="">
        <xdr:nvSpPr>
          <xdr:cNvPr id="44" name="43 Rectángulo">
            <a:extLst>
              <a:ext uri="{FF2B5EF4-FFF2-40B4-BE49-F238E27FC236}">
                <a16:creationId xmlns:a16="http://schemas.microsoft.com/office/drawing/2014/main" id="{00000000-0008-0000-0300-00002C000000}"/>
              </a:ext>
            </a:extLst>
          </xdr:cNvPr>
          <xdr:cNvSpPr/>
        </xdr:nvSpPr>
        <xdr:spPr>
          <a:xfrm>
            <a:off x="5465363" y="2439736"/>
            <a:ext cx="1766099" cy="1336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sp macro="" textlink="">
        <xdr:nvSpPr>
          <xdr:cNvPr id="45" name="44 Rectángulo">
            <a:extLst>
              <a:ext uri="{FF2B5EF4-FFF2-40B4-BE49-F238E27FC236}">
                <a16:creationId xmlns:a16="http://schemas.microsoft.com/office/drawing/2014/main" id="{00000000-0008-0000-0300-00002D000000}"/>
              </a:ext>
            </a:extLst>
          </xdr:cNvPr>
          <xdr:cNvSpPr/>
        </xdr:nvSpPr>
        <xdr:spPr>
          <a:xfrm>
            <a:off x="5487257" y="2640262"/>
            <a:ext cx="1744206" cy="1336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xnSp macro="">
        <xdr:nvCxnSpPr>
          <xdr:cNvPr id="46" name="45 Conector recto">
            <a:extLst>
              <a:ext uri="{FF2B5EF4-FFF2-40B4-BE49-F238E27FC236}">
                <a16:creationId xmlns:a16="http://schemas.microsoft.com/office/drawing/2014/main" id="{00000000-0008-0000-0300-00002E000000}"/>
              </a:ext>
            </a:extLst>
          </xdr:cNvPr>
          <xdr:cNvCxnSpPr/>
        </xdr:nvCxnSpPr>
        <xdr:spPr>
          <a:xfrm>
            <a:off x="6049197" y="2413000"/>
            <a:ext cx="0" cy="2473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46 Conector recto">
            <a:extLst>
              <a:ext uri="{FF2B5EF4-FFF2-40B4-BE49-F238E27FC236}">
                <a16:creationId xmlns:a16="http://schemas.microsoft.com/office/drawing/2014/main" id="{00000000-0008-0000-0300-00002F000000}"/>
              </a:ext>
            </a:extLst>
          </xdr:cNvPr>
          <xdr:cNvCxnSpPr/>
        </xdr:nvCxnSpPr>
        <xdr:spPr>
          <a:xfrm>
            <a:off x="6633032" y="2413000"/>
            <a:ext cx="0" cy="2473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47 Conector recto">
            <a:extLst>
              <a:ext uri="{FF2B5EF4-FFF2-40B4-BE49-F238E27FC236}">
                <a16:creationId xmlns:a16="http://schemas.microsoft.com/office/drawing/2014/main" id="{00000000-0008-0000-0300-000030000000}"/>
              </a:ext>
            </a:extLst>
          </xdr:cNvPr>
          <xdr:cNvCxnSpPr/>
        </xdr:nvCxnSpPr>
        <xdr:spPr>
          <a:xfrm>
            <a:off x="5465363" y="2413000"/>
            <a:ext cx="0" cy="24731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9" name="48 Rectángulo">
            <a:extLst>
              <a:ext uri="{FF2B5EF4-FFF2-40B4-BE49-F238E27FC236}">
                <a16:creationId xmlns:a16="http://schemas.microsoft.com/office/drawing/2014/main" id="{00000000-0008-0000-0300-000031000000}"/>
              </a:ext>
            </a:extLst>
          </xdr:cNvPr>
          <xdr:cNvSpPr/>
        </xdr:nvSpPr>
        <xdr:spPr>
          <a:xfrm>
            <a:off x="7216866" y="2446421"/>
            <a:ext cx="7298" cy="20052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grpSp>
    <xdr:clientData/>
  </xdr:twoCellAnchor>
  <mc:AlternateContent xmlns:mc="http://schemas.openxmlformats.org/markup-compatibility/2006">
    <mc:Choice xmlns:a14="http://schemas.microsoft.com/office/drawing/2010/main" Requires="a14">
      <xdr:twoCellAnchor editAs="oneCell">
        <xdr:from>
          <xdr:col>2</xdr:col>
          <xdr:colOff>22860</xdr:colOff>
          <xdr:row>105</xdr:row>
          <xdr:rowOff>7620</xdr:rowOff>
        </xdr:from>
        <xdr:to>
          <xdr:col>4</xdr:col>
          <xdr:colOff>487680</xdr:colOff>
          <xdr:row>106</xdr:row>
          <xdr:rowOff>22860</xdr:rowOff>
        </xdr:to>
        <xdr:sp macro="" textlink="">
          <xdr:nvSpPr>
            <xdr:cNvPr id="1073" name="ScrollBar1" hidden="1">
              <a:extLst>
                <a:ext uri="{63B3BB69-23CF-44E3-9099-C40C66FF867C}">
                  <a14:compatExt spid="_x0000_s1073"/>
                </a:ext>
                <a:ext uri="{FF2B5EF4-FFF2-40B4-BE49-F238E27FC236}">
                  <a16:creationId xmlns:a16="http://schemas.microsoft.com/office/drawing/2014/main" id="{00000000-0008-0000-03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102</xdr:row>
          <xdr:rowOff>22860</xdr:rowOff>
        </xdr:from>
        <xdr:to>
          <xdr:col>5</xdr:col>
          <xdr:colOff>335280</xdr:colOff>
          <xdr:row>104</xdr:row>
          <xdr:rowOff>121920</xdr:rowOff>
        </xdr:to>
        <xdr:sp macro="" textlink="">
          <xdr:nvSpPr>
            <xdr:cNvPr id="1074" name="CheckBox1" hidden="1">
              <a:extLst>
                <a:ext uri="{63B3BB69-23CF-44E3-9099-C40C66FF867C}">
                  <a14:compatExt spid="_x0000_s1074"/>
                </a:ext>
                <a:ext uri="{FF2B5EF4-FFF2-40B4-BE49-F238E27FC236}">
                  <a16:creationId xmlns:a16="http://schemas.microsoft.com/office/drawing/2014/main" id="{00000000-0008-0000-03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AppData/Local/Microsoft/Windows/Temporary%20Internet%20Files/Content.Outlook/P2XT20P1/f/A_AUDITORIAS/1_CONTROL/MODELOS%202010/PC-AUD010_GMT_Ficheros/Aud10_EMPRESA%20MODELO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13_SUM"/>
      <sheetName val="MENU"/>
      <sheetName val="DATOS"/>
      <sheetName val="balance"/>
      <sheetName val="PYG"/>
      <sheetName val="ANALITICA"/>
      <sheetName val="UR"/>
      <sheetName val="ANALISIS UR"/>
      <sheetName val="ratio"/>
      <sheetName val="GRAFICOS"/>
      <sheetName val="FONDO MANIOBRA"/>
      <sheetName val="CTAS ABREV"/>
      <sheetName val="CTAS NORMALES"/>
      <sheetName val="cuentas"/>
      <sheetName val="balance oficial"/>
      <sheetName val="PROGRAMAS TRABAJO"/>
      <sheetName val="pygoficial"/>
      <sheetName val="BALANCE Informe"/>
      <sheetName val="PYG Informe"/>
      <sheetName val="EIGR Informe"/>
      <sheetName val="ETCPN Informe"/>
      <sheetName val="BALANCE ABREV Informe"/>
      <sheetName val="PYG ABREV Informe"/>
      <sheetName val="EIGR ABREV Informe"/>
      <sheetName val="ETCPN ABREV Informe "/>
      <sheetName val="AG15.1 new"/>
      <sheetName val="AG15.2 new"/>
      <sheetName val="AG15.3 new"/>
      <sheetName val="MEMORIA"/>
      <sheetName val="datos ajustes 3"/>
      <sheetName val="datos ajustes 2"/>
      <sheetName val="datos ajustes"/>
      <sheetName val="n et"/>
      <sheetName val="n planif"/>
      <sheetName val="n-1"/>
      <sheetName val="n-2"/>
      <sheetName val="AJUSTES"/>
      <sheetName val="AG.15.1"/>
      <sheetName val="AG.15.1.1"/>
      <sheetName val="AG.15.1.2"/>
      <sheetName val="AG.15.1.3"/>
      <sheetName val="AG.15.2"/>
      <sheetName val="AG.15.2.1"/>
      <sheetName val="AG.15.2.2"/>
      <sheetName val="AG.15.2.3"/>
      <sheetName val="EIGR"/>
      <sheetName val="AG.15.3"/>
      <sheetName val="AG.15.3.1"/>
      <sheetName val="AG.15.3.2"/>
      <sheetName val="AG.15.3.3"/>
      <sheetName val="IR1"/>
      <sheetName val="IR2"/>
      <sheetName val="RIESGO"/>
      <sheetName val="IR3"/>
      <sheetName val="IR4"/>
      <sheetName val="A.1"/>
      <sheetName val="MUM"/>
      <sheetName val="CFE"/>
      <sheetName val="CFE1"/>
      <sheetName val="CFE2"/>
      <sheetName val="balance desg."/>
      <sheetName val="cuadro de tesoreria"/>
      <sheetName val="AA3"/>
      <sheetName val="AA1"/>
      <sheetName val="AA2"/>
      <sheetName val="AA4"/>
      <sheetName val="PA3"/>
      <sheetName val="AB4"/>
      <sheetName val="AB2"/>
      <sheetName val="PA1"/>
      <sheetName val="Sumaria modelo"/>
      <sheetName val="AA1_SUM"/>
      <sheetName val="AA2_SUM"/>
      <sheetName val="AA3_SUM"/>
      <sheetName val="AA4_SUM"/>
      <sheetName val="AA5_SUM"/>
      <sheetName val="AA6_SUM"/>
      <sheetName val="AB1_SUM"/>
      <sheetName val="AB2_SUM"/>
      <sheetName val="AB3_SUM"/>
      <sheetName val="AB4_SUM"/>
      <sheetName val="AB5_SUM"/>
      <sheetName val="AB6_SUM"/>
      <sheetName val="AB7_SUM"/>
      <sheetName val="PA1_SUM"/>
      <sheetName val="PA2_SUM"/>
      <sheetName val="PA3_SUM"/>
      <sheetName val="PB1_SUM"/>
      <sheetName val="PB2_SUM"/>
      <sheetName val="PB3_SUM"/>
      <sheetName val="PB4_SUM"/>
      <sheetName val="PB5_SUM"/>
      <sheetName val="PC1_SUM"/>
      <sheetName val="PC2_SUM"/>
      <sheetName val="PC3_SUM"/>
      <sheetName val="PC4_SUM"/>
      <sheetName val="PC5_SUM"/>
      <sheetName val="PC6_SUM"/>
      <sheetName val="IA1_SUM"/>
      <sheetName val="IA2_SUM"/>
      <sheetName val="IA3_SUM"/>
      <sheetName val="IA5_SUM"/>
      <sheetName val="IA9_SUM"/>
      <sheetName val="IA10_SUM"/>
      <sheetName val="IA14_SUM"/>
      <sheetName val="GA4_SUM"/>
      <sheetName val="GA6_SUM"/>
      <sheetName val="GA7_SUM"/>
      <sheetName val="GA8_SUM"/>
      <sheetName val="GA11_SUM"/>
      <sheetName val="GA15_SUM"/>
      <sheetName val="GA16_SUM"/>
      <sheetName val="GA17_SUM"/>
      <sheetName val="AA5"/>
      <sheetName val="AA6"/>
      <sheetName val="AB1"/>
      <sheetName val="AB7"/>
      <sheetName val="AB3"/>
      <sheetName val="AB5"/>
      <sheetName val="AB6"/>
      <sheetName val="PA2"/>
      <sheetName val="PB1"/>
      <sheetName val="PB2"/>
      <sheetName val="PB3"/>
      <sheetName val="PB4"/>
      <sheetName val="PB5"/>
      <sheetName val="PC1"/>
      <sheetName val="PC2"/>
      <sheetName val="PC3"/>
      <sheetName val="PC4"/>
      <sheetName val="PC5"/>
      <sheetName val="PC6"/>
      <sheetName val="IA1"/>
      <sheetName val="IA2"/>
      <sheetName val="IA3"/>
      <sheetName val="IA5"/>
      <sheetName val="IA9"/>
      <sheetName val="IA10"/>
      <sheetName val="IA14"/>
      <sheetName val="GA4"/>
      <sheetName val="GA6"/>
      <sheetName val="GA7"/>
      <sheetName val="GA8"/>
      <sheetName val="GA11"/>
      <sheetName val="GA15"/>
      <sheetName val="GA16"/>
      <sheetName val="GA17"/>
      <sheetName val="H_POST"/>
      <sheetName val="EFE 1"/>
      <sheetName val="AJUSTES EFE"/>
      <sheetName val="EFE 2"/>
      <sheetName val="EFE_INF"/>
      <sheetName val="AA7"/>
      <sheetName val="AA7_SUM"/>
      <sheetName val="PB6"/>
      <sheetName val="PB6_SUM"/>
      <sheetName val="IA13"/>
      <sheetName val="IA13._SUM"/>
      <sheetName val="PC7"/>
      <sheetName val="PC7_SUM"/>
      <sheetName val="PB7"/>
      <sheetName val="PB7_SUM"/>
      <sheetName val="IA12"/>
      <sheetName val="IA12_SUM"/>
      <sheetName val="Aud10_EMPRESA MODELO_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I51"/>
  <sheetViews>
    <sheetView workbookViewId="0">
      <selection activeCell="B13" sqref="B13:M15"/>
    </sheetView>
  </sheetViews>
  <sheetFormatPr baseColWidth="10" defaultRowHeight="14.4"/>
  <sheetData>
    <row r="1" spans="1:9">
      <c r="A1" s="150" t="s">
        <v>174</v>
      </c>
      <c r="B1" s="151" t="s">
        <v>188</v>
      </c>
      <c r="C1" s="150"/>
      <c r="D1" s="150" t="s">
        <v>175</v>
      </c>
      <c r="E1" s="150"/>
      <c r="F1" s="150"/>
      <c r="G1" s="150"/>
      <c r="H1" s="150"/>
      <c r="I1" s="150"/>
    </row>
    <row r="2" spans="1:9">
      <c r="A2" s="150" t="s">
        <v>176</v>
      </c>
      <c r="B2" s="151" t="s">
        <v>189</v>
      </c>
      <c r="C2" s="150"/>
      <c r="D2" s="150" t="s">
        <v>177</v>
      </c>
      <c r="E2" s="150"/>
      <c r="F2" s="150"/>
      <c r="G2" s="150"/>
      <c r="H2" s="150"/>
      <c r="I2" s="150"/>
    </row>
    <row r="3" spans="1:9">
      <c r="A3" s="150" t="s">
        <v>178</v>
      </c>
      <c r="B3" s="150" t="s">
        <v>190</v>
      </c>
      <c r="C3" s="150"/>
      <c r="D3" s="150" t="s">
        <v>179</v>
      </c>
      <c r="E3" s="150"/>
      <c r="F3" s="150"/>
      <c r="G3" s="150"/>
      <c r="H3" s="150"/>
      <c r="I3" s="150"/>
    </row>
    <row r="4" spans="1:9">
      <c r="A4" s="150" t="s">
        <v>180</v>
      </c>
      <c r="B4" s="150" t="s">
        <v>191</v>
      </c>
      <c r="C4" s="150"/>
      <c r="D4" s="150" t="s">
        <v>181</v>
      </c>
      <c r="E4" s="150"/>
      <c r="F4" s="150"/>
      <c r="G4" s="150"/>
      <c r="H4" s="150"/>
      <c r="I4" s="150"/>
    </row>
    <row r="5" spans="1:9">
      <c r="A5" t="s">
        <v>182</v>
      </c>
      <c r="B5">
        <v>0</v>
      </c>
      <c r="D5" t="s">
        <v>183</v>
      </c>
    </row>
    <row r="6" spans="1:9">
      <c r="A6" s="158" t="s">
        <v>81</v>
      </c>
      <c r="B6" s="158"/>
      <c r="C6" s="158"/>
      <c r="D6" s="158"/>
      <c r="E6" s="158"/>
      <c r="F6" s="153"/>
      <c r="G6" s="153"/>
      <c r="H6" s="153"/>
      <c r="I6" s="153"/>
    </row>
    <row r="7" spans="1:9">
      <c r="A7" s="159" t="s">
        <v>160</v>
      </c>
      <c r="B7" s="158" t="s">
        <v>192</v>
      </c>
      <c r="C7" s="158"/>
      <c r="D7" s="158" t="s">
        <v>82</v>
      </c>
      <c r="E7" s="158"/>
      <c r="F7" s="153"/>
      <c r="G7" s="153"/>
      <c r="H7" s="153"/>
      <c r="I7" s="153" t="str">
        <f>IF(LEFT(B7,2)="NS","NS",IF(LEFT(B7,2)="N/","NS",LEFT(B7,1)))</f>
        <v>NS</v>
      </c>
    </row>
    <row r="8" spans="1:9">
      <c r="A8" s="159" t="s">
        <v>161</v>
      </c>
      <c r="B8" s="158" t="s">
        <v>192</v>
      </c>
      <c r="C8" s="158"/>
      <c r="D8" s="158" t="s">
        <v>83</v>
      </c>
      <c r="E8" s="158"/>
      <c r="F8" s="153"/>
      <c r="G8" s="153"/>
      <c r="H8" s="153"/>
      <c r="I8" s="153" t="str">
        <f t="shared" ref="I8:I51" si="0">IF(LEFT(B8,2)="NS","NS",IF(LEFT(B8,2)="N/","NS",LEFT(B8,1)))</f>
        <v>NS</v>
      </c>
    </row>
    <row r="9" spans="1:9">
      <c r="A9" s="159" t="s">
        <v>162</v>
      </c>
      <c r="B9" s="158" t="s">
        <v>192</v>
      </c>
      <c r="C9" s="158"/>
      <c r="D9" s="158" t="s">
        <v>84</v>
      </c>
      <c r="E9" s="158"/>
      <c r="F9" s="153"/>
      <c r="G9" s="153"/>
      <c r="H9" s="153"/>
      <c r="I9" s="153" t="str">
        <f t="shared" si="0"/>
        <v>NS</v>
      </c>
    </row>
    <row r="10" spans="1:9">
      <c r="A10" s="159" t="s">
        <v>85</v>
      </c>
      <c r="B10" s="158" t="s">
        <v>193</v>
      </c>
      <c r="C10" s="158"/>
      <c r="D10" s="158" t="s">
        <v>86</v>
      </c>
      <c r="E10" s="158"/>
      <c r="F10" s="153"/>
      <c r="G10" s="153"/>
      <c r="H10" s="153"/>
      <c r="I10" s="153" t="str">
        <f t="shared" si="0"/>
        <v>NS</v>
      </c>
    </row>
    <row r="11" spans="1:9">
      <c r="A11" s="159" t="s">
        <v>87</v>
      </c>
      <c r="B11" s="158" t="s">
        <v>194</v>
      </c>
      <c r="C11" s="158"/>
      <c r="D11" s="158" t="s">
        <v>88</v>
      </c>
      <c r="E11" s="158"/>
      <c r="F11" s="153"/>
      <c r="G11" s="153"/>
      <c r="H11" s="153"/>
      <c r="I11" s="153" t="str">
        <f t="shared" si="0"/>
        <v>S</v>
      </c>
    </row>
    <row r="12" spans="1:9">
      <c r="A12" s="159" t="s">
        <v>163</v>
      </c>
      <c r="B12" s="158" t="s">
        <v>194</v>
      </c>
      <c r="C12" s="158"/>
      <c r="D12" s="158" t="s">
        <v>89</v>
      </c>
      <c r="E12" s="158"/>
      <c r="F12" s="153"/>
      <c r="G12" s="153"/>
      <c r="H12" s="153"/>
      <c r="I12" s="153" t="str">
        <f t="shared" si="0"/>
        <v>S</v>
      </c>
    </row>
    <row r="13" spans="1:9">
      <c r="A13" s="159" t="s">
        <v>164</v>
      </c>
      <c r="B13" s="158" t="s">
        <v>194</v>
      </c>
      <c r="C13" s="158"/>
      <c r="D13" s="158" t="s">
        <v>90</v>
      </c>
      <c r="E13" s="158"/>
      <c r="F13" s="153"/>
      <c r="G13" s="153"/>
      <c r="H13" s="153"/>
      <c r="I13" s="153" t="str">
        <f t="shared" si="0"/>
        <v>S</v>
      </c>
    </row>
    <row r="14" spans="1:9">
      <c r="A14" s="159" t="s">
        <v>91</v>
      </c>
      <c r="B14" s="158" t="s">
        <v>194</v>
      </c>
      <c r="C14" s="158"/>
      <c r="D14" s="158" t="s">
        <v>92</v>
      </c>
      <c r="E14" s="158"/>
      <c r="F14" s="153"/>
      <c r="G14" s="153"/>
      <c r="H14" s="153"/>
      <c r="I14" s="153" t="str">
        <f t="shared" si="0"/>
        <v>S</v>
      </c>
    </row>
    <row r="15" spans="1:9">
      <c r="A15" s="159" t="s">
        <v>165</v>
      </c>
      <c r="B15" s="158" t="s">
        <v>195</v>
      </c>
      <c r="C15" s="158"/>
      <c r="D15" s="158" t="s">
        <v>93</v>
      </c>
      <c r="E15" s="158"/>
      <c r="F15" s="153"/>
      <c r="G15" s="153"/>
      <c r="H15" s="153"/>
      <c r="I15" s="153" t="str">
        <f t="shared" si="0"/>
        <v>N</v>
      </c>
    </row>
    <row r="16" spans="1:9">
      <c r="A16" s="159" t="s">
        <v>94</v>
      </c>
      <c r="B16" s="158" t="s">
        <v>194</v>
      </c>
      <c r="C16" s="158"/>
      <c r="D16" s="158" t="s">
        <v>95</v>
      </c>
      <c r="E16" s="158"/>
      <c r="F16" s="153"/>
      <c r="G16" s="153"/>
      <c r="H16" s="153"/>
      <c r="I16" s="153" t="str">
        <f t="shared" si="0"/>
        <v>S</v>
      </c>
    </row>
    <row r="17" spans="1:9">
      <c r="A17" s="159" t="s">
        <v>96</v>
      </c>
      <c r="B17" s="158" t="s">
        <v>194</v>
      </c>
      <c r="C17" s="158"/>
      <c r="D17" s="158" t="s">
        <v>97</v>
      </c>
      <c r="E17" s="158"/>
      <c r="F17" s="153"/>
      <c r="G17" s="153"/>
      <c r="H17" s="153"/>
      <c r="I17" s="153" t="str">
        <f t="shared" si="0"/>
        <v>S</v>
      </c>
    </row>
    <row r="18" spans="1:9">
      <c r="A18" s="159" t="s">
        <v>98</v>
      </c>
      <c r="B18" s="158" t="s">
        <v>194</v>
      </c>
      <c r="C18" s="158"/>
      <c r="D18" s="158" t="s">
        <v>99</v>
      </c>
      <c r="E18" s="158"/>
      <c r="F18" s="153"/>
      <c r="G18" s="153"/>
      <c r="H18" s="153"/>
      <c r="I18" s="153" t="str">
        <f t="shared" si="0"/>
        <v>S</v>
      </c>
    </row>
    <row r="19" spans="1:9">
      <c r="A19" s="159" t="s">
        <v>100</v>
      </c>
      <c r="B19" s="158" t="s">
        <v>195</v>
      </c>
      <c r="C19" s="158"/>
      <c r="D19" s="158" t="s">
        <v>101</v>
      </c>
      <c r="E19" s="158"/>
      <c r="F19" s="153"/>
      <c r="G19" s="153"/>
      <c r="H19" s="153"/>
      <c r="I19" s="153" t="str">
        <f t="shared" si="0"/>
        <v>N</v>
      </c>
    </row>
    <row r="20" spans="1:9">
      <c r="A20" s="159" t="s">
        <v>102</v>
      </c>
      <c r="B20" s="158" t="s">
        <v>195</v>
      </c>
      <c r="C20" s="158"/>
      <c r="D20" s="158" t="s">
        <v>103</v>
      </c>
      <c r="E20" s="158"/>
      <c r="F20" s="153"/>
      <c r="G20" s="153"/>
      <c r="H20" s="153"/>
      <c r="I20" s="153" t="str">
        <f t="shared" si="0"/>
        <v>N</v>
      </c>
    </row>
    <row r="21" spans="1:9">
      <c r="A21" s="159" t="s">
        <v>104</v>
      </c>
      <c r="B21" s="158" t="s">
        <v>194</v>
      </c>
      <c r="C21" s="158"/>
      <c r="D21" s="158" t="s">
        <v>105</v>
      </c>
      <c r="E21" s="158"/>
      <c r="F21" s="153"/>
      <c r="G21" s="153"/>
      <c r="H21" s="153"/>
      <c r="I21" s="153" t="str">
        <f t="shared" si="0"/>
        <v>S</v>
      </c>
    </row>
    <row r="22" spans="1:9">
      <c r="A22" s="159" t="s">
        <v>106</v>
      </c>
      <c r="B22" s="158" t="s">
        <v>195</v>
      </c>
      <c r="C22" s="158"/>
      <c r="D22" s="158" t="s">
        <v>107</v>
      </c>
      <c r="E22" s="158"/>
      <c r="F22" s="153"/>
      <c r="G22" s="153"/>
      <c r="H22" s="153"/>
      <c r="I22" s="153" t="str">
        <f t="shared" si="0"/>
        <v>N</v>
      </c>
    </row>
    <row r="23" spans="1:9">
      <c r="A23" s="159" t="s">
        <v>108</v>
      </c>
      <c r="B23" s="158" t="s">
        <v>194</v>
      </c>
      <c r="C23" s="158"/>
      <c r="D23" s="158" t="s">
        <v>109</v>
      </c>
      <c r="E23" s="158"/>
      <c r="F23" s="153"/>
      <c r="G23" s="153"/>
      <c r="H23" s="153"/>
      <c r="I23" s="153" t="str">
        <f t="shared" si="0"/>
        <v>S</v>
      </c>
    </row>
    <row r="24" spans="1:9">
      <c r="A24" s="159" t="s">
        <v>110</v>
      </c>
      <c r="B24" s="158" t="s">
        <v>194</v>
      </c>
      <c r="C24" s="158"/>
      <c r="D24" s="158" t="s">
        <v>111</v>
      </c>
      <c r="E24" s="158"/>
      <c r="F24" s="153"/>
      <c r="G24" s="153"/>
      <c r="H24" s="153"/>
      <c r="I24" s="153" t="str">
        <f t="shared" si="0"/>
        <v>S</v>
      </c>
    </row>
    <row r="25" spans="1:9">
      <c r="A25" s="159" t="s">
        <v>112</v>
      </c>
      <c r="B25" s="158" t="s">
        <v>194</v>
      </c>
      <c r="C25" s="158"/>
      <c r="D25" s="158" t="s">
        <v>113</v>
      </c>
      <c r="E25" s="158"/>
      <c r="F25" s="153"/>
      <c r="G25" s="153"/>
      <c r="H25" s="153"/>
      <c r="I25" s="153" t="str">
        <f t="shared" si="0"/>
        <v>S</v>
      </c>
    </row>
    <row r="26" spans="1:9">
      <c r="A26" s="159" t="s">
        <v>114</v>
      </c>
      <c r="B26" s="158" t="s">
        <v>195</v>
      </c>
      <c r="C26" s="158"/>
      <c r="D26" s="158" t="s">
        <v>115</v>
      </c>
      <c r="E26" s="158"/>
      <c r="F26" s="153"/>
      <c r="G26" s="153"/>
      <c r="H26" s="153"/>
      <c r="I26" s="153" t="str">
        <f t="shared" si="0"/>
        <v>N</v>
      </c>
    </row>
    <row r="27" spans="1:9">
      <c r="A27" s="159" t="s">
        <v>116</v>
      </c>
      <c r="B27" s="158" t="s">
        <v>194</v>
      </c>
      <c r="C27" s="158"/>
      <c r="D27" s="158" t="s">
        <v>117</v>
      </c>
      <c r="E27" s="158"/>
      <c r="F27" s="153"/>
      <c r="G27" s="153"/>
      <c r="H27" s="153"/>
      <c r="I27" s="153" t="str">
        <f t="shared" si="0"/>
        <v>S</v>
      </c>
    </row>
    <row r="28" spans="1:9">
      <c r="A28" s="159" t="s">
        <v>118</v>
      </c>
      <c r="B28" s="158" t="s">
        <v>194</v>
      </c>
      <c r="C28" s="158"/>
      <c r="D28" s="158" t="s">
        <v>119</v>
      </c>
      <c r="E28" s="158"/>
      <c r="F28" s="153"/>
      <c r="G28" s="153"/>
      <c r="H28" s="153"/>
      <c r="I28" s="153" t="str">
        <f t="shared" si="0"/>
        <v>S</v>
      </c>
    </row>
    <row r="29" spans="1:9">
      <c r="A29" s="159" t="s">
        <v>166</v>
      </c>
      <c r="B29" s="158" t="s">
        <v>194</v>
      </c>
      <c r="C29" s="158"/>
      <c r="D29" s="158" t="s">
        <v>120</v>
      </c>
      <c r="E29" s="158"/>
      <c r="F29" s="153"/>
      <c r="G29" s="153"/>
      <c r="H29" s="153"/>
      <c r="I29" s="153" t="str">
        <f t="shared" si="0"/>
        <v>S</v>
      </c>
    </row>
    <row r="30" spans="1:9">
      <c r="A30" s="159" t="s">
        <v>167</v>
      </c>
      <c r="B30" s="158" t="s">
        <v>194</v>
      </c>
      <c r="C30" s="158"/>
      <c r="D30" s="158" t="s">
        <v>121</v>
      </c>
      <c r="E30" s="158"/>
      <c r="F30" s="153"/>
      <c r="G30" s="153"/>
      <c r="H30" s="153"/>
      <c r="I30" s="153" t="str">
        <f t="shared" si="0"/>
        <v>S</v>
      </c>
    </row>
    <row r="31" spans="1:9">
      <c r="A31" s="159" t="s">
        <v>122</v>
      </c>
      <c r="B31" s="158" t="s">
        <v>194</v>
      </c>
      <c r="C31" s="158"/>
      <c r="D31" s="158" t="s">
        <v>123</v>
      </c>
      <c r="E31" s="158"/>
      <c r="F31" s="153"/>
      <c r="G31" s="153"/>
      <c r="H31" s="153"/>
      <c r="I31" s="153" t="str">
        <f t="shared" si="0"/>
        <v>S</v>
      </c>
    </row>
    <row r="32" spans="1:9">
      <c r="A32" s="159" t="s">
        <v>124</v>
      </c>
      <c r="B32" s="158" t="s">
        <v>194</v>
      </c>
      <c r="C32" s="158"/>
      <c r="D32" s="158" t="s">
        <v>125</v>
      </c>
      <c r="E32" s="158"/>
      <c r="F32" s="153"/>
      <c r="G32" s="153"/>
      <c r="H32" s="153"/>
      <c r="I32" s="153" t="str">
        <f t="shared" si="0"/>
        <v>S</v>
      </c>
    </row>
    <row r="33" spans="1:9">
      <c r="A33" s="159" t="s">
        <v>126</v>
      </c>
      <c r="B33" s="158" t="s">
        <v>194</v>
      </c>
      <c r="C33" s="158"/>
      <c r="D33" s="158" t="s">
        <v>127</v>
      </c>
      <c r="E33" s="158"/>
      <c r="F33" s="153"/>
      <c r="G33" s="153"/>
      <c r="H33" s="153"/>
      <c r="I33" s="153" t="str">
        <f t="shared" si="0"/>
        <v>S</v>
      </c>
    </row>
    <row r="34" spans="1:9">
      <c r="A34" s="159" t="s">
        <v>128</v>
      </c>
      <c r="B34" s="158" t="s">
        <v>194</v>
      </c>
      <c r="C34" s="158"/>
      <c r="D34" s="158" t="s">
        <v>129</v>
      </c>
      <c r="E34" s="158"/>
      <c r="F34" s="153"/>
      <c r="G34" s="153"/>
      <c r="H34" s="153"/>
      <c r="I34" s="153" t="str">
        <f t="shared" si="0"/>
        <v>S</v>
      </c>
    </row>
    <row r="35" spans="1:9">
      <c r="A35" s="159" t="s">
        <v>130</v>
      </c>
      <c r="B35" s="158" t="s">
        <v>194</v>
      </c>
      <c r="C35" s="158"/>
      <c r="D35" s="158" t="s">
        <v>131</v>
      </c>
      <c r="E35" s="158"/>
      <c r="F35" s="153"/>
      <c r="G35" s="153"/>
      <c r="H35" s="153"/>
      <c r="I35" s="153" t="str">
        <f t="shared" si="0"/>
        <v>S</v>
      </c>
    </row>
    <row r="36" spans="1:9">
      <c r="A36" s="159" t="s">
        <v>132</v>
      </c>
      <c r="B36" s="158" t="s">
        <v>195</v>
      </c>
      <c r="C36" s="158"/>
      <c r="D36" s="158" t="s">
        <v>133</v>
      </c>
      <c r="E36" s="158"/>
      <c r="F36" s="153"/>
      <c r="G36" s="153"/>
      <c r="H36" s="153"/>
      <c r="I36" s="153" t="str">
        <f t="shared" si="0"/>
        <v>N</v>
      </c>
    </row>
    <row r="37" spans="1:9">
      <c r="A37" s="159" t="s">
        <v>134</v>
      </c>
      <c r="B37" s="158" t="s">
        <v>192</v>
      </c>
      <c r="C37" s="158"/>
      <c r="D37" s="158" t="s">
        <v>135</v>
      </c>
      <c r="E37" s="158"/>
      <c r="F37" s="153"/>
      <c r="G37" s="153"/>
      <c r="H37" s="153"/>
      <c r="I37" s="153" t="str">
        <f t="shared" si="0"/>
        <v>NS</v>
      </c>
    </row>
    <row r="38" spans="1:9">
      <c r="A38" s="159" t="s">
        <v>136</v>
      </c>
      <c r="B38" s="158" t="s">
        <v>195</v>
      </c>
      <c r="C38" s="158"/>
      <c r="D38" s="158" t="s">
        <v>137</v>
      </c>
      <c r="E38" s="158"/>
      <c r="F38" s="153"/>
      <c r="G38" s="153"/>
      <c r="H38" s="153"/>
      <c r="I38" s="153" t="str">
        <f t="shared" si="0"/>
        <v>N</v>
      </c>
    </row>
    <row r="39" spans="1:9">
      <c r="A39" s="159" t="s">
        <v>138</v>
      </c>
      <c r="B39" s="158" t="s">
        <v>194</v>
      </c>
      <c r="C39" s="158"/>
      <c r="D39" s="158" t="s">
        <v>139</v>
      </c>
      <c r="E39" s="158"/>
      <c r="F39" s="153"/>
      <c r="G39" s="153"/>
      <c r="H39" s="153"/>
      <c r="I39" s="153" t="str">
        <f t="shared" si="0"/>
        <v>S</v>
      </c>
    </row>
    <row r="40" spans="1:9">
      <c r="A40" s="159" t="s">
        <v>140</v>
      </c>
      <c r="B40" s="158" t="s">
        <v>194</v>
      </c>
      <c r="C40" s="158"/>
      <c r="D40" s="158" t="s">
        <v>141</v>
      </c>
      <c r="E40" s="158"/>
      <c r="F40" s="153"/>
      <c r="G40" s="153"/>
      <c r="H40" s="153"/>
      <c r="I40" s="153" t="str">
        <f t="shared" si="0"/>
        <v>S</v>
      </c>
    </row>
    <row r="41" spans="1:9">
      <c r="A41" s="159" t="s">
        <v>142</v>
      </c>
      <c r="B41" s="158" t="s">
        <v>194</v>
      </c>
      <c r="C41" s="158"/>
      <c r="D41" s="158" t="s">
        <v>143</v>
      </c>
      <c r="E41" s="158"/>
      <c r="F41" s="153"/>
      <c r="G41" s="153"/>
      <c r="H41" s="153"/>
      <c r="I41" s="153" t="str">
        <f t="shared" si="0"/>
        <v>S</v>
      </c>
    </row>
    <row r="42" spans="1:9">
      <c r="A42" s="159" t="s">
        <v>144</v>
      </c>
      <c r="B42" s="158" t="s">
        <v>194</v>
      </c>
      <c r="C42" s="158"/>
      <c r="D42" s="158" t="s">
        <v>145</v>
      </c>
      <c r="E42" s="158"/>
      <c r="F42" s="153"/>
      <c r="G42" s="153"/>
      <c r="H42" s="153"/>
      <c r="I42" s="153" t="str">
        <f t="shared" si="0"/>
        <v>S</v>
      </c>
    </row>
    <row r="43" spans="1:9">
      <c r="A43" s="159" t="s">
        <v>146</v>
      </c>
      <c r="B43" s="158" t="s">
        <v>194</v>
      </c>
      <c r="C43" s="158"/>
      <c r="D43" s="158" t="s">
        <v>147</v>
      </c>
      <c r="E43" s="158"/>
      <c r="F43" s="153"/>
      <c r="G43" s="153"/>
      <c r="H43" s="153"/>
      <c r="I43" s="153" t="str">
        <f t="shared" si="0"/>
        <v>S</v>
      </c>
    </row>
    <row r="44" spans="1:9">
      <c r="A44" s="159" t="s">
        <v>148</v>
      </c>
      <c r="B44" s="158" t="s">
        <v>195</v>
      </c>
      <c r="C44" s="158"/>
      <c r="D44" s="158" t="s">
        <v>149</v>
      </c>
      <c r="E44" s="158"/>
      <c r="F44" s="153"/>
      <c r="G44" s="153"/>
      <c r="H44" s="153"/>
      <c r="I44" s="153" t="str">
        <f t="shared" si="0"/>
        <v>N</v>
      </c>
    </row>
    <row r="45" spans="1:9">
      <c r="A45" s="159" t="s">
        <v>168</v>
      </c>
      <c r="B45" s="158" t="s">
        <v>194</v>
      </c>
      <c r="C45" s="158"/>
      <c r="D45" s="158" t="s">
        <v>150</v>
      </c>
      <c r="E45" s="158"/>
      <c r="F45" s="153"/>
      <c r="G45" s="153"/>
      <c r="H45" s="153"/>
      <c r="I45" s="153" t="str">
        <f t="shared" si="0"/>
        <v>S</v>
      </c>
    </row>
    <row r="46" spans="1:9">
      <c r="A46" s="159" t="s">
        <v>169</v>
      </c>
      <c r="B46" s="158" t="s">
        <v>194</v>
      </c>
      <c r="C46" s="158"/>
      <c r="D46" s="158" t="s">
        <v>151</v>
      </c>
      <c r="E46" s="158"/>
      <c r="F46" s="153"/>
      <c r="G46" s="153"/>
      <c r="H46" s="153"/>
      <c r="I46" s="153" t="str">
        <f t="shared" si="0"/>
        <v>S</v>
      </c>
    </row>
    <row r="47" spans="1:9">
      <c r="A47" s="159" t="s">
        <v>170</v>
      </c>
      <c r="B47" s="158" t="s">
        <v>196</v>
      </c>
      <c r="C47" s="158"/>
      <c r="D47" s="158" t="s">
        <v>152</v>
      </c>
      <c r="E47" s="158"/>
      <c r="F47" s="153"/>
      <c r="G47" s="153"/>
      <c r="H47" s="153"/>
      <c r="I47" s="153" t="str">
        <f t="shared" si="0"/>
        <v>NS</v>
      </c>
    </row>
    <row r="48" spans="1:9">
      <c r="A48" s="159" t="s">
        <v>171</v>
      </c>
      <c r="B48" s="158" t="s">
        <v>196</v>
      </c>
      <c r="C48" s="158"/>
      <c r="D48" s="158" t="s">
        <v>153</v>
      </c>
      <c r="E48" s="158"/>
      <c r="F48" s="153"/>
      <c r="G48" s="153"/>
      <c r="H48" s="153"/>
      <c r="I48" s="153" t="str">
        <f t="shared" si="0"/>
        <v>NS</v>
      </c>
    </row>
    <row r="49" spans="1:9">
      <c r="A49" s="159" t="s">
        <v>172</v>
      </c>
      <c r="B49" s="158" t="s">
        <v>194</v>
      </c>
      <c r="C49" s="158"/>
      <c r="D49" s="158" t="s">
        <v>154</v>
      </c>
      <c r="E49" s="158"/>
      <c r="F49" s="153"/>
      <c r="G49" s="153"/>
      <c r="H49" s="153"/>
      <c r="I49" s="153" t="str">
        <f t="shared" si="0"/>
        <v>S</v>
      </c>
    </row>
    <row r="50" spans="1:9">
      <c r="A50" s="159" t="s">
        <v>173</v>
      </c>
      <c r="B50" s="158" t="s">
        <v>194</v>
      </c>
      <c r="C50" s="158"/>
      <c r="D50" s="158" t="s">
        <v>155</v>
      </c>
      <c r="E50" s="158"/>
      <c r="F50" s="153"/>
      <c r="G50" s="153"/>
      <c r="H50" s="153"/>
      <c r="I50" s="153" t="str">
        <f t="shared" si="0"/>
        <v>S</v>
      </c>
    </row>
    <row r="51" spans="1:9">
      <c r="A51" s="158" t="s">
        <v>156</v>
      </c>
      <c r="B51" s="158" t="s">
        <v>195</v>
      </c>
      <c r="C51" s="158"/>
      <c r="D51" s="158" t="s">
        <v>157</v>
      </c>
      <c r="E51" s="158"/>
      <c r="F51" s="153"/>
      <c r="G51" s="153"/>
      <c r="H51" s="153"/>
      <c r="I51" s="153" t="str">
        <f t="shared" si="0"/>
        <v>N</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J1"/>
  <sheetViews>
    <sheetView workbookViewId="0">
      <selection activeCell="B13" sqref="B13:M15"/>
    </sheetView>
  </sheetViews>
  <sheetFormatPr baseColWidth="10" defaultRowHeight="14.4"/>
  <sheetData>
    <row r="1" spans="1:10">
      <c r="A1" t="s">
        <v>184</v>
      </c>
      <c r="B1" s="152">
        <f>+IF('Ev. RIESGO INHERENTE'!C105="VERDADERO",'Ev. RIESGO INHERENTE'!F106,'Ev. RIESGO INHERENTE'!J99)</f>
        <v>0.7</v>
      </c>
      <c r="D1" t="s">
        <v>159</v>
      </c>
      <c r="J1" s="158"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
  <sheetViews>
    <sheetView workbookViewId="0">
      <selection activeCell="C4" sqref="C4:I4"/>
    </sheetView>
  </sheetViews>
  <sheetFormatPr baseColWidth="10"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B1:S237"/>
  <sheetViews>
    <sheetView showGridLines="0" tabSelected="1" zoomScaleNormal="100" workbookViewId="0">
      <selection activeCell="B13" sqref="B13:M15"/>
    </sheetView>
  </sheetViews>
  <sheetFormatPr baseColWidth="10" defaultColWidth="11.44140625" defaultRowHeight="13.2"/>
  <cols>
    <col min="1" max="1" width="3.44140625" style="19" customWidth="1"/>
    <col min="2" max="2" width="10.6640625" style="19" customWidth="1"/>
    <col min="3" max="3" width="11.88671875" style="19" customWidth="1"/>
    <col min="4" max="6" width="11.44140625" style="19"/>
    <col min="7" max="7" width="23.109375" style="19" customWidth="1"/>
    <col min="8" max="8" width="5.109375" style="19" bestFit="1" customWidth="1"/>
    <col min="9" max="9" width="3" style="19" hidden="1" customWidth="1"/>
    <col min="10" max="10" width="14.109375" style="19" bestFit="1" customWidth="1"/>
    <col min="11" max="11" width="6.44140625" style="19" hidden="1" customWidth="1"/>
    <col min="12" max="12" width="5.33203125" style="19" customWidth="1"/>
    <col min="13" max="13" width="13" style="19" bestFit="1" customWidth="1"/>
    <col min="14" max="14" width="12.5546875" style="19" hidden="1" customWidth="1"/>
    <col min="15" max="15" width="6.6640625" style="19" customWidth="1"/>
    <col min="16" max="16384" width="11.44140625" style="19"/>
  </cols>
  <sheetData>
    <row r="1" spans="2:14" s="1" customFormat="1">
      <c r="K1" s="2"/>
      <c r="L1" s="2"/>
    </row>
    <row r="2" spans="2:14" s="1" customFormat="1" ht="13.8" thickBot="1">
      <c r="K2" s="2"/>
    </row>
    <row r="3" spans="2:14" s="1" customFormat="1" ht="15" customHeight="1" thickTop="1">
      <c r="B3" s="3" t="s">
        <v>0</v>
      </c>
      <c r="C3" s="167" t="s">
        <v>197</v>
      </c>
      <c r="D3" s="167"/>
      <c r="E3" s="167"/>
      <c r="F3" s="167"/>
      <c r="G3" s="167"/>
      <c r="H3" s="167"/>
      <c r="I3" s="168"/>
      <c r="J3" s="4" t="s">
        <v>1</v>
      </c>
      <c r="K3" s="4"/>
      <c r="L3" s="5"/>
      <c r="M3" s="6" t="s">
        <v>2</v>
      </c>
      <c r="N3" s="2"/>
    </row>
    <row r="4" spans="2:14" s="1" customFormat="1" ht="15" customHeight="1">
      <c r="B4" s="7" t="s">
        <v>3</v>
      </c>
      <c r="C4" s="169">
        <v>43343</v>
      </c>
      <c r="D4" s="169"/>
      <c r="E4" s="169"/>
      <c r="F4" s="169"/>
      <c r="G4" s="169"/>
      <c r="H4" s="169"/>
      <c r="I4" s="170"/>
      <c r="J4" s="8" t="s">
        <v>198</v>
      </c>
      <c r="K4" s="8"/>
      <c r="L4" s="9"/>
      <c r="M4" s="10" t="s">
        <v>199</v>
      </c>
      <c r="N4" s="2"/>
    </row>
    <row r="5" spans="2:14" s="1" customFormat="1" ht="15" customHeight="1">
      <c r="B5" s="171" t="s">
        <v>4</v>
      </c>
      <c r="C5" s="172"/>
      <c r="D5" s="172"/>
      <c r="E5" s="172"/>
      <c r="F5" s="172"/>
      <c r="G5" s="172"/>
      <c r="H5" s="172"/>
      <c r="I5" s="172"/>
      <c r="J5" s="11"/>
      <c r="K5" s="11"/>
      <c r="L5" s="11"/>
      <c r="M5" s="12"/>
      <c r="N5" s="2"/>
    </row>
    <row r="6" spans="2:14" s="1" customFormat="1" ht="15" customHeight="1" thickBot="1">
      <c r="B6" s="173" t="s">
        <v>5</v>
      </c>
      <c r="C6" s="174"/>
      <c r="D6" s="174"/>
      <c r="E6" s="174"/>
      <c r="F6" s="174"/>
      <c r="G6" s="174"/>
      <c r="H6" s="174"/>
      <c r="I6" s="175"/>
      <c r="J6" s="13" t="s">
        <v>6</v>
      </c>
      <c r="K6" s="13"/>
      <c r="L6" s="14"/>
      <c r="M6" s="15" t="s">
        <v>7</v>
      </c>
      <c r="N6" s="2"/>
    </row>
    <row r="7" spans="2:14" s="1" customFormat="1" ht="15" customHeight="1" thickTop="1">
      <c r="B7" s="2"/>
      <c r="C7" s="2"/>
      <c r="D7" s="2"/>
      <c r="E7" s="2"/>
      <c r="F7" s="2"/>
      <c r="G7" s="2"/>
      <c r="H7" s="2"/>
      <c r="I7" s="2"/>
      <c r="J7" s="2"/>
      <c r="K7" s="2"/>
      <c r="L7" s="2"/>
    </row>
    <row r="8" spans="2:14" s="1" customFormat="1" ht="15" customHeight="1" thickBot="1">
      <c r="B8" s="2"/>
      <c r="C8" s="2"/>
      <c r="D8" s="2"/>
      <c r="E8" s="2"/>
      <c r="F8" s="2"/>
      <c r="G8" s="2"/>
      <c r="H8" s="2"/>
      <c r="I8" s="2"/>
      <c r="J8" s="2"/>
      <c r="K8" s="2"/>
      <c r="L8" s="2"/>
    </row>
    <row r="9" spans="2:14" s="16" customFormat="1" ht="15" thickBot="1">
      <c r="J9" s="17"/>
      <c r="K9" s="176" t="s">
        <v>187</v>
      </c>
      <c r="L9" s="177"/>
      <c r="M9" s="178"/>
    </row>
    <row r="10" spans="2:14" ht="15" customHeight="1">
      <c r="B10" s="18"/>
      <c r="G10" s="20"/>
      <c r="H10" s="20"/>
      <c r="I10" s="20"/>
      <c r="J10" s="21"/>
      <c r="K10" s="22"/>
      <c r="L10" s="22"/>
    </row>
    <row r="11" spans="2:14">
      <c r="B11" s="23" t="s">
        <v>8</v>
      </c>
      <c r="G11" s="20"/>
      <c r="H11" s="20"/>
      <c r="I11" s="20"/>
      <c r="J11" s="21"/>
      <c r="K11" s="22"/>
      <c r="L11" s="22"/>
    </row>
    <row r="12" spans="2:14">
      <c r="B12" s="20"/>
      <c r="G12" s="20"/>
      <c r="H12" s="20"/>
      <c r="I12" s="20"/>
      <c r="J12" s="21"/>
      <c r="K12" s="22"/>
      <c r="L12" s="22"/>
    </row>
    <row r="13" spans="2:14">
      <c r="B13" s="179" t="s">
        <v>9</v>
      </c>
      <c r="C13" s="179"/>
      <c r="D13" s="179"/>
      <c r="E13" s="179"/>
      <c r="F13" s="179"/>
      <c r="G13" s="179"/>
      <c r="H13" s="179"/>
      <c r="I13" s="179"/>
      <c r="J13" s="179"/>
      <c r="K13" s="179"/>
      <c r="L13" s="179"/>
      <c r="M13" s="179"/>
    </row>
    <row r="14" spans="2:14">
      <c r="B14" s="179"/>
      <c r="C14" s="179"/>
      <c r="D14" s="179"/>
      <c r="E14" s="179"/>
      <c r="F14" s="179"/>
      <c r="G14" s="179"/>
      <c r="H14" s="179"/>
      <c r="I14" s="179"/>
      <c r="J14" s="179"/>
      <c r="K14" s="179"/>
      <c r="L14" s="179"/>
      <c r="M14" s="179"/>
    </row>
    <row r="15" spans="2:14">
      <c r="B15" s="179"/>
      <c r="C15" s="179"/>
      <c r="D15" s="179"/>
      <c r="E15" s="179"/>
      <c r="F15" s="179"/>
      <c r="G15" s="179"/>
      <c r="H15" s="179"/>
      <c r="I15" s="179"/>
      <c r="J15" s="179"/>
      <c r="K15" s="179"/>
      <c r="L15" s="179"/>
      <c r="M15" s="179"/>
    </row>
    <row r="16" spans="2:14">
      <c r="B16" s="24"/>
      <c r="G16" s="20"/>
      <c r="H16" s="20"/>
      <c r="I16" s="20"/>
      <c r="J16" s="21"/>
      <c r="K16" s="22"/>
      <c r="L16" s="22"/>
    </row>
    <row r="17" spans="2:19">
      <c r="B17" s="25" t="s">
        <v>10</v>
      </c>
      <c r="G17" s="20"/>
      <c r="H17" s="20"/>
      <c r="I17" s="20"/>
      <c r="J17" s="21"/>
      <c r="K17" s="22"/>
      <c r="L17" s="22"/>
    </row>
    <row r="18" spans="2:19">
      <c r="B18" s="24"/>
      <c r="G18" s="20"/>
      <c r="H18" s="20"/>
      <c r="I18" s="20"/>
      <c r="J18" s="21"/>
      <c r="K18" s="22"/>
      <c r="L18" s="22"/>
    </row>
    <row r="19" spans="2:19">
      <c r="B19" s="157" t="s">
        <v>11</v>
      </c>
      <c r="G19" s="20"/>
      <c r="H19" s="20"/>
      <c r="I19" s="20"/>
      <c r="J19" s="21"/>
      <c r="K19" s="22"/>
      <c r="L19" s="22"/>
    </row>
    <row r="20" spans="2:19">
      <c r="B20" s="26"/>
      <c r="G20" s="20"/>
      <c r="H20" s="20"/>
      <c r="I20" s="20"/>
      <c r="J20" s="21"/>
      <c r="K20" s="22"/>
      <c r="L20" s="22"/>
    </row>
    <row r="21" spans="2:19">
      <c r="B21" s="27" t="s">
        <v>12</v>
      </c>
      <c r="C21" s="28"/>
      <c r="G21" s="20"/>
      <c r="H21" s="20"/>
      <c r="I21" s="20"/>
      <c r="J21" s="21"/>
      <c r="K21" s="22"/>
      <c r="L21" s="22"/>
    </row>
    <row r="22" spans="2:19">
      <c r="B22" s="26"/>
      <c r="G22" s="20"/>
      <c r="H22" s="20"/>
      <c r="I22" s="20"/>
      <c r="J22" s="21"/>
      <c r="K22" s="22"/>
      <c r="L22" s="22"/>
    </row>
    <row r="23" spans="2:19">
      <c r="B23" s="157" t="s">
        <v>13</v>
      </c>
      <c r="G23" s="20"/>
      <c r="H23" s="20"/>
      <c r="I23" s="20"/>
      <c r="J23" s="21"/>
      <c r="K23" s="22"/>
      <c r="L23" s="22"/>
    </row>
    <row r="24" spans="2:19" ht="13.8">
      <c r="B24" s="29"/>
      <c r="G24" s="20"/>
      <c r="H24" s="20"/>
      <c r="I24" s="20"/>
      <c r="J24" s="21"/>
      <c r="K24" s="22"/>
      <c r="L24" s="22"/>
    </row>
    <row r="25" spans="2:19">
      <c r="B25" s="20"/>
      <c r="G25" s="20"/>
      <c r="H25" s="20"/>
      <c r="I25" s="20"/>
      <c r="J25" s="30"/>
      <c r="K25" s="31"/>
      <c r="L25" s="31"/>
      <c r="M25" s="30"/>
      <c r="N25" s="31"/>
    </row>
    <row r="26" spans="2:19" ht="15.75" customHeight="1">
      <c r="B26" s="180" t="s">
        <v>14</v>
      </c>
      <c r="C26" s="181"/>
      <c r="D26" s="181"/>
      <c r="E26" s="181"/>
      <c r="F26" s="181"/>
      <c r="G26" s="181"/>
      <c r="H26" s="181"/>
      <c r="I26" s="181"/>
      <c r="J26" s="181"/>
      <c r="K26" s="181"/>
      <c r="L26" s="181"/>
      <c r="M26" s="182"/>
    </row>
    <row r="27" spans="2:19" ht="15.75" customHeight="1">
      <c r="B27" s="32"/>
      <c r="C27" s="33"/>
      <c r="D27" s="33"/>
      <c r="E27" s="33"/>
      <c r="F27" s="33"/>
      <c r="G27" s="33"/>
      <c r="H27" s="33"/>
      <c r="I27" s="33"/>
      <c r="J27" s="33"/>
      <c r="K27" s="33"/>
      <c r="L27" s="33"/>
      <c r="M27" s="34"/>
    </row>
    <row r="28" spans="2:19" ht="13.8">
      <c r="B28" s="35"/>
      <c r="C28" s="36"/>
      <c r="D28" s="36"/>
      <c r="E28" s="36"/>
      <c r="F28" s="36"/>
      <c r="G28" s="36"/>
      <c r="H28" s="36"/>
      <c r="I28" s="36"/>
      <c r="J28" s="37">
        <f>YEAR(C4)</f>
        <v>2018</v>
      </c>
      <c r="K28" s="38"/>
      <c r="L28" s="39"/>
      <c r="M28" s="37">
        <f>+J28-1</f>
        <v>2017</v>
      </c>
      <c r="Q28" s="40"/>
      <c r="R28" s="40"/>
      <c r="S28" s="40"/>
    </row>
    <row r="29" spans="2:19">
      <c r="B29" s="41" t="s">
        <v>15</v>
      </c>
      <c r="C29" s="42"/>
      <c r="D29" s="42"/>
      <c r="E29" s="42"/>
      <c r="F29" s="42"/>
      <c r="G29" s="42"/>
      <c r="H29" s="43"/>
      <c r="I29" s="44" t="s">
        <v>16</v>
      </c>
      <c r="J29" s="45"/>
      <c r="K29" s="44"/>
      <c r="L29" s="46"/>
      <c r="M29" s="45"/>
      <c r="N29" s="47" t="s">
        <v>17</v>
      </c>
      <c r="Q29" s="40"/>
      <c r="R29" s="40"/>
      <c r="S29" s="40"/>
    </row>
    <row r="30" spans="2:19">
      <c r="B30" s="48" t="s">
        <v>18</v>
      </c>
      <c r="C30" s="49"/>
      <c r="D30" s="49"/>
      <c r="E30" s="49"/>
      <c r="F30" s="49"/>
      <c r="G30" s="49"/>
      <c r="H30" s="49"/>
      <c r="I30" s="44"/>
      <c r="J30" s="45" t="s">
        <v>19</v>
      </c>
      <c r="K30" s="44" t="s">
        <v>17</v>
      </c>
      <c r="L30" s="46"/>
      <c r="M30" s="45" t="s">
        <v>19</v>
      </c>
      <c r="N30" s="47"/>
      <c r="Q30" s="40"/>
      <c r="R30" s="40"/>
      <c r="S30" s="40"/>
    </row>
    <row r="31" spans="2:19" s="59" customFormat="1">
      <c r="B31" s="50" t="s">
        <v>20</v>
      </c>
      <c r="C31" s="51"/>
      <c r="D31" s="51"/>
      <c r="E31" s="51"/>
      <c r="F31" s="51"/>
      <c r="G31" s="52"/>
      <c r="H31" s="53"/>
      <c r="I31" s="54">
        <v>1</v>
      </c>
      <c r="J31" s="55" t="str">
        <f>E!I7</f>
        <v>NS</v>
      </c>
      <c r="K31" s="56">
        <f>IF(J31="S",-$I31/$I$53*17.5,IF(J31="N",$I31/$I$53*17.5,IF(J31="NS",0)))</f>
        <v>0</v>
      </c>
      <c r="L31" s="57"/>
      <c r="M31" s="58"/>
      <c r="N31" s="56" t="b">
        <f>IF(M31="S",-$I31/$I$53*17.5,IF(M31="N",$I31/$I$53*17.5,IF(M31="NP",0)))</f>
        <v>0</v>
      </c>
      <c r="Q31" s="60"/>
      <c r="R31" s="61"/>
      <c r="S31" s="61"/>
    </row>
    <row r="32" spans="2:19">
      <c r="B32" s="62" t="s">
        <v>21</v>
      </c>
      <c r="C32" s="63"/>
      <c r="D32" s="63"/>
      <c r="E32" s="63"/>
      <c r="F32" s="63"/>
      <c r="G32" s="64"/>
      <c r="H32" s="65"/>
      <c r="I32" s="54">
        <v>1</v>
      </c>
      <c r="J32" s="55" t="str">
        <f>E!I8</f>
        <v>NS</v>
      </c>
      <c r="K32" s="56">
        <f t="shared" ref="K32:K51" si="0">IF(J32="S",-$I32/$I$53*17.5,IF(J32="N",$I32/$I$53*17.5,IF(J32="NS",0)))</f>
        <v>0</v>
      </c>
      <c r="L32" s="66"/>
      <c r="M32" s="58"/>
      <c r="N32" s="56" t="b">
        <f>IF(M32="S",-$I32/$I$53*17.5,IF(M32="N",$I32/$I$53*17.5,IF(M32="NP",0)))</f>
        <v>0</v>
      </c>
      <c r="Q32" s="60"/>
      <c r="R32" s="61"/>
      <c r="S32" s="40"/>
    </row>
    <row r="33" spans="2:19" ht="25.5" customHeight="1">
      <c r="B33" s="183" t="s">
        <v>22</v>
      </c>
      <c r="C33" s="184"/>
      <c r="D33" s="184"/>
      <c r="E33" s="184"/>
      <c r="F33" s="184"/>
      <c r="G33" s="184"/>
      <c r="H33" s="185"/>
      <c r="I33" s="54">
        <v>1</v>
      </c>
      <c r="J33" s="55" t="str">
        <f>E!I9</f>
        <v>NS</v>
      </c>
      <c r="K33" s="56">
        <f t="shared" si="0"/>
        <v>0</v>
      </c>
      <c r="L33" s="66"/>
      <c r="M33" s="58"/>
      <c r="N33" s="56" t="b">
        <f t="shared" ref="N33:N51" si="1">IF(M33="S",-$I33/$I$53*17.5,IF(M33="N",$I33/$I$53*17.5,IF(M33="NP",0)))</f>
        <v>0</v>
      </c>
      <c r="Q33" s="60"/>
      <c r="R33" s="61"/>
      <c r="S33" s="40"/>
    </row>
    <row r="34" spans="2:19" ht="25.5" customHeight="1">
      <c r="B34" s="186" t="s">
        <v>23</v>
      </c>
      <c r="C34" s="187"/>
      <c r="D34" s="187"/>
      <c r="E34" s="187"/>
      <c r="F34" s="187"/>
      <c r="G34" s="187"/>
      <c r="H34" s="188"/>
      <c r="I34" s="67">
        <v>2</v>
      </c>
      <c r="J34" s="55" t="str">
        <f>E!I10</f>
        <v>NS</v>
      </c>
      <c r="K34" s="56">
        <f>IF(J34="S",$I34/$I$53*17.5,IF(J34="N",-$I34/$I$53*17.5,IF(J34="NS",0)))</f>
        <v>0</v>
      </c>
      <c r="L34" s="66"/>
      <c r="M34" s="58"/>
      <c r="N34" s="56" t="b">
        <f>IF(M34="S",$I34/$I$53*17.5,IF(M34="N",-$I34/$I$53*17.5,IF(M34="NP",0)))</f>
        <v>0</v>
      </c>
      <c r="Q34" s="68"/>
      <c r="R34" s="61"/>
      <c r="S34" s="40"/>
    </row>
    <row r="35" spans="2:19">
      <c r="B35" s="69" t="s">
        <v>24</v>
      </c>
      <c r="C35" s="70"/>
      <c r="D35" s="70"/>
      <c r="E35" s="70"/>
      <c r="F35" s="70"/>
      <c r="G35" s="70"/>
      <c r="H35" s="70"/>
      <c r="I35" s="44"/>
      <c r="J35" s="45" t="s">
        <v>19</v>
      </c>
      <c r="K35" s="44" t="s">
        <v>17</v>
      </c>
      <c r="L35" s="46"/>
      <c r="M35" s="45" t="s">
        <v>19</v>
      </c>
      <c r="N35" s="47"/>
      <c r="Q35" s="40"/>
      <c r="R35" s="40"/>
      <c r="S35" s="40"/>
    </row>
    <row r="36" spans="2:19" ht="24.75" customHeight="1">
      <c r="B36" s="189" t="s">
        <v>25</v>
      </c>
      <c r="C36" s="190"/>
      <c r="D36" s="190"/>
      <c r="E36" s="190"/>
      <c r="F36" s="190"/>
      <c r="G36" s="190"/>
      <c r="H36" s="191"/>
      <c r="I36" s="54">
        <v>1</v>
      </c>
      <c r="J36" s="55" t="str">
        <f>E!I11</f>
        <v>S</v>
      </c>
      <c r="K36" s="56">
        <f t="shared" si="0"/>
        <v>-0.76086956521739124</v>
      </c>
      <c r="L36" s="66"/>
      <c r="M36" s="58"/>
      <c r="N36" s="56" t="b">
        <f t="shared" si="1"/>
        <v>0</v>
      </c>
      <c r="Q36" s="60"/>
      <c r="R36" s="40"/>
      <c r="S36" s="40"/>
    </row>
    <row r="37" spans="2:19" ht="24.75" customHeight="1">
      <c r="B37" s="183" t="s">
        <v>26</v>
      </c>
      <c r="C37" s="184"/>
      <c r="D37" s="184"/>
      <c r="E37" s="184"/>
      <c r="F37" s="184"/>
      <c r="G37" s="184"/>
      <c r="H37" s="185"/>
      <c r="I37" s="54">
        <v>1</v>
      </c>
      <c r="J37" s="55" t="str">
        <f>E!I12</f>
        <v>S</v>
      </c>
      <c r="K37" s="56">
        <f t="shared" si="0"/>
        <v>-0.76086956521739124</v>
      </c>
      <c r="L37" s="66"/>
      <c r="M37" s="58"/>
      <c r="N37" s="56" t="b">
        <f t="shared" si="1"/>
        <v>0</v>
      </c>
      <c r="Q37" s="60"/>
      <c r="R37" s="40"/>
      <c r="S37" s="40"/>
    </row>
    <row r="38" spans="2:19" ht="24.75" customHeight="1">
      <c r="B38" s="183" t="s">
        <v>27</v>
      </c>
      <c r="C38" s="184"/>
      <c r="D38" s="184"/>
      <c r="E38" s="184"/>
      <c r="F38" s="184"/>
      <c r="G38" s="184"/>
      <c r="H38" s="185"/>
      <c r="I38" s="54">
        <v>1</v>
      </c>
      <c r="J38" s="55" t="str">
        <f>E!I13</f>
        <v>S</v>
      </c>
      <c r="K38" s="56">
        <f t="shared" si="0"/>
        <v>-0.76086956521739124</v>
      </c>
      <c r="L38" s="66"/>
      <c r="M38" s="58"/>
      <c r="N38" s="56" t="b">
        <f t="shared" si="1"/>
        <v>0</v>
      </c>
      <c r="Q38" s="60"/>
      <c r="R38" s="40"/>
      <c r="S38" s="40"/>
    </row>
    <row r="39" spans="2:19" ht="24.75" customHeight="1">
      <c r="B39" s="183" t="s">
        <v>28</v>
      </c>
      <c r="C39" s="184"/>
      <c r="D39" s="184"/>
      <c r="E39" s="184"/>
      <c r="F39" s="184"/>
      <c r="G39" s="184"/>
      <c r="H39" s="185"/>
      <c r="I39" s="54">
        <v>1</v>
      </c>
      <c r="J39" s="55" t="str">
        <f>E!I14</f>
        <v>S</v>
      </c>
      <c r="K39" s="56">
        <f t="shared" si="0"/>
        <v>-0.76086956521739124</v>
      </c>
      <c r="L39" s="66"/>
      <c r="M39" s="58"/>
      <c r="N39" s="56" t="b">
        <f t="shared" si="1"/>
        <v>0</v>
      </c>
      <c r="Q39" s="60"/>
      <c r="R39" s="40"/>
      <c r="S39" s="40"/>
    </row>
    <row r="40" spans="2:19">
      <c r="B40" s="62" t="s">
        <v>29</v>
      </c>
      <c r="C40" s="63"/>
      <c r="D40" s="63"/>
      <c r="E40" s="63"/>
      <c r="F40" s="63"/>
      <c r="G40" s="64"/>
      <c r="H40" s="65"/>
      <c r="I40" s="54">
        <v>1</v>
      </c>
      <c r="J40" s="55" t="str">
        <f>E!I15</f>
        <v>N</v>
      </c>
      <c r="K40" s="56">
        <f t="shared" si="0"/>
        <v>0.76086956521739124</v>
      </c>
      <c r="L40" s="66"/>
      <c r="M40" s="58"/>
      <c r="N40" s="56" t="b">
        <f t="shared" si="1"/>
        <v>0</v>
      </c>
      <c r="Q40" s="60"/>
      <c r="R40" s="40"/>
      <c r="S40" s="40"/>
    </row>
    <row r="41" spans="2:19">
      <c r="B41" s="71" t="s">
        <v>30</v>
      </c>
      <c r="C41" s="72"/>
      <c r="D41" s="72"/>
      <c r="E41" s="72"/>
      <c r="F41" s="72"/>
      <c r="G41" s="73"/>
      <c r="H41" s="74"/>
      <c r="I41" s="54">
        <v>1</v>
      </c>
      <c r="J41" s="55" t="str">
        <f>E!I16</f>
        <v>S</v>
      </c>
      <c r="K41" s="56">
        <f t="shared" si="0"/>
        <v>-0.76086956521739124</v>
      </c>
      <c r="L41" s="66"/>
      <c r="M41" s="58"/>
      <c r="N41" s="56" t="b">
        <f t="shared" si="1"/>
        <v>0</v>
      </c>
      <c r="Q41" s="60"/>
      <c r="R41" s="40"/>
      <c r="S41" s="40"/>
    </row>
    <row r="42" spans="2:19">
      <c r="B42" s="71" t="s">
        <v>31</v>
      </c>
      <c r="C42" s="72"/>
      <c r="D42" s="72"/>
      <c r="E42" s="72"/>
      <c r="F42" s="72"/>
      <c r="G42" s="73"/>
      <c r="H42" s="74"/>
      <c r="I42" s="54">
        <v>1</v>
      </c>
      <c r="J42" s="55" t="str">
        <f>E!I17</f>
        <v>S</v>
      </c>
      <c r="K42" s="56">
        <f t="shared" si="0"/>
        <v>-0.76086956521739124</v>
      </c>
      <c r="L42" s="66"/>
      <c r="M42" s="58"/>
      <c r="N42" s="56" t="b">
        <f t="shared" si="1"/>
        <v>0</v>
      </c>
      <c r="Q42" s="60"/>
      <c r="R42" s="40"/>
      <c r="S42" s="40"/>
    </row>
    <row r="43" spans="2:19">
      <c r="B43" s="71" t="s">
        <v>32</v>
      </c>
      <c r="C43" s="72"/>
      <c r="D43" s="72"/>
      <c r="E43" s="72"/>
      <c r="F43" s="72"/>
      <c r="G43" s="73"/>
      <c r="H43" s="74"/>
      <c r="I43" s="54">
        <v>1</v>
      </c>
      <c r="J43" s="55" t="str">
        <f>E!I18</f>
        <v>S</v>
      </c>
      <c r="K43" s="56">
        <f t="shared" si="0"/>
        <v>-0.76086956521739124</v>
      </c>
      <c r="L43" s="66"/>
      <c r="M43" s="58"/>
      <c r="N43" s="56" t="b">
        <f t="shared" si="1"/>
        <v>0</v>
      </c>
      <c r="Q43" s="60"/>
      <c r="R43" s="40"/>
      <c r="S43" s="40"/>
    </row>
    <row r="44" spans="2:19" ht="24.75" customHeight="1">
      <c r="B44" s="186" t="s">
        <v>33</v>
      </c>
      <c r="C44" s="187"/>
      <c r="D44" s="187"/>
      <c r="E44" s="187"/>
      <c r="F44" s="187"/>
      <c r="G44" s="187"/>
      <c r="H44" s="188"/>
      <c r="I44" s="54">
        <v>2</v>
      </c>
      <c r="J44" s="55" t="str">
        <f>E!I19</f>
        <v>N</v>
      </c>
      <c r="K44" s="56">
        <f>IF(J44="S",$I44/$I$53*17.5,IF(J44="N",-$I44/$I$53*17.5,IF(J44="NS",0)))</f>
        <v>-1.5217391304347825</v>
      </c>
      <c r="L44" s="66"/>
      <c r="M44" s="58"/>
      <c r="N44" s="56" t="b">
        <f>IF(M44="S",$I44/$I$53*17.5,IF(M44="N",-$I44/$I$53*17.5,IF(M44="NP",0)))</f>
        <v>0</v>
      </c>
      <c r="Q44" s="60"/>
      <c r="R44" s="40"/>
      <c r="S44" s="40"/>
    </row>
    <row r="45" spans="2:19">
      <c r="B45" s="69" t="s">
        <v>34</v>
      </c>
      <c r="C45" s="70"/>
      <c r="D45" s="70"/>
      <c r="E45" s="70"/>
      <c r="F45" s="70"/>
      <c r="G45" s="70"/>
      <c r="H45" s="70"/>
      <c r="I45" s="44"/>
      <c r="J45" s="45" t="s">
        <v>19</v>
      </c>
      <c r="K45" s="44" t="s">
        <v>17</v>
      </c>
      <c r="L45" s="46"/>
      <c r="M45" s="45" t="s">
        <v>19</v>
      </c>
      <c r="N45" s="44"/>
      <c r="Q45" s="40"/>
      <c r="R45" s="40"/>
      <c r="S45" s="40"/>
    </row>
    <row r="46" spans="2:19" ht="25.5" customHeight="1">
      <c r="B46" s="189" t="s">
        <v>35</v>
      </c>
      <c r="C46" s="190"/>
      <c r="D46" s="190"/>
      <c r="E46" s="190"/>
      <c r="F46" s="190"/>
      <c r="G46" s="190"/>
      <c r="H46" s="191"/>
      <c r="I46" s="54">
        <v>1</v>
      </c>
      <c r="J46" s="55" t="str">
        <f>E!I20</f>
        <v>N</v>
      </c>
      <c r="K46" s="56">
        <f t="shared" si="0"/>
        <v>0.76086956521739124</v>
      </c>
      <c r="L46" s="66"/>
      <c r="M46" s="58"/>
      <c r="N46" s="56" t="b">
        <f>IF(M46="S",$I46/$I$53*17.5,IF(M46="N",-$I46/$I$53*17.5,IF(M46="NP",0)))</f>
        <v>0</v>
      </c>
      <c r="Q46" s="60"/>
      <c r="R46" s="40"/>
      <c r="S46" s="40"/>
    </row>
    <row r="47" spans="2:19">
      <c r="B47" s="71" t="s">
        <v>36</v>
      </c>
      <c r="C47" s="72"/>
      <c r="D47" s="72"/>
      <c r="E47" s="72"/>
      <c r="F47" s="72"/>
      <c r="G47" s="73"/>
      <c r="H47" s="74"/>
      <c r="I47" s="54">
        <v>1</v>
      </c>
      <c r="J47" s="55" t="str">
        <f>E!I21</f>
        <v>S</v>
      </c>
      <c r="K47" s="56">
        <f t="shared" si="0"/>
        <v>-0.76086956521739124</v>
      </c>
      <c r="L47" s="66"/>
      <c r="M47" s="58"/>
      <c r="N47" s="56" t="b">
        <f t="shared" si="1"/>
        <v>0</v>
      </c>
      <c r="Q47" s="60"/>
      <c r="R47" s="40"/>
      <c r="S47" s="40"/>
    </row>
    <row r="48" spans="2:19">
      <c r="B48" s="71" t="s">
        <v>37</v>
      </c>
      <c r="C48" s="72"/>
      <c r="D48" s="72"/>
      <c r="E48" s="72"/>
      <c r="F48" s="72"/>
      <c r="G48" s="73"/>
      <c r="H48" s="74"/>
      <c r="I48" s="54">
        <v>1</v>
      </c>
      <c r="J48" s="55" t="str">
        <f>E!I22</f>
        <v>N</v>
      </c>
      <c r="K48" s="56">
        <f t="shared" si="0"/>
        <v>0.76086956521739124</v>
      </c>
      <c r="L48" s="66"/>
      <c r="M48" s="58"/>
      <c r="N48" s="56" t="b">
        <f t="shared" si="1"/>
        <v>0</v>
      </c>
      <c r="Q48" s="60"/>
      <c r="R48" s="40"/>
      <c r="S48" s="40"/>
    </row>
    <row r="49" spans="2:19">
      <c r="B49" s="71" t="s">
        <v>38</v>
      </c>
      <c r="C49" s="72"/>
      <c r="D49" s="72"/>
      <c r="E49" s="72"/>
      <c r="F49" s="72"/>
      <c r="G49" s="73"/>
      <c r="H49" s="74"/>
      <c r="I49" s="54">
        <v>1</v>
      </c>
      <c r="J49" s="55" t="str">
        <f>E!I23</f>
        <v>S</v>
      </c>
      <c r="K49" s="56">
        <f t="shared" si="0"/>
        <v>-0.76086956521739124</v>
      </c>
      <c r="L49" s="66"/>
      <c r="M49" s="58"/>
      <c r="N49" s="56" t="b">
        <f t="shared" si="1"/>
        <v>0</v>
      </c>
      <c r="Q49" s="60"/>
      <c r="R49" s="40"/>
      <c r="S49" s="40"/>
    </row>
    <row r="50" spans="2:19" ht="38.25" customHeight="1">
      <c r="B50" s="192" t="s">
        <v>39</v>
      </c>
      <c r="C50" s="193"/>
      <c r="D50" s="193"/>
      <c r="E50" s="193"/>
      <c r="F50" s="193"/>
      <c r="G50" s="193"/>
      <c r="H50" s="194"/>
      <c r="I50" s="54">
        <v>1</v>
      </c>
      <c r="J50" s="55" t="str">
        <f>E!I24</f>
        <v>S</v>
      </c>
      <c r="K50" s="56">
        <f t="shared" si="0"/>
        <v>-0.76086956521739124</v>
      </c>
      <c r="L50" s="66"/>
      <c r="M50" s="58"/>
      <c r="N50" s="56" t="b">
        <f t="shared" si="1"/>
        <v>0</v>
      </c>
      <c r="Q50" s="60"/>
      <c r="R50" s="40"/>
      <c r="S50" s="40"/>
    </row>
    <row r="51" spans="2:19">
      <c r="B51" s="71" t="s">
        <v>40</v>
      </c>
      <c r="C51" s="72"/>
      <c r="D51" s="72"/>
      <c r="E51" s="72"/>
      <c r="F51" s="72"/>
      <c r="G51" s="73"/>
      <c r="H51" s="74"/>
      <c r="I51" s="54">
        <v>1</v>
      </c>
      <c r="J51" s="55" t="str">
        <f>E!I25</f>
        <v>S</v>
      </c>
      <c r="K51" s="56">
        <f t="shared" si="0"/>
        <v>-0.76086956521739124</v>
      </c>
      <c r="L51" s="66"/>
      <c r="M51" s="58"/>
      <c r="N51" s="56" t="b">
        <f t="shared" si="1"/>
        <v>0</v>
      </c>
      <c r="Q51" s="60"/>
      <c r="R51" s="40"/>
      <c r="S51" s="40"/>
    </row>
    <row r="52" spans="2:19" ht="25.5" customHeight="1">
      <c r="B52" s="186" t="s">
        <v>41</v>
      </c>
      <c r="C52" s="187"/>
      <c r="D52" s="187"/>
      <c r="E52" s="187"/>
      <c r="F52" s="187"/>
      <c r="G52" s="187"/>
      <c r="H52" s="188"/>
      <c r="I52" s="54">
        <v>2</v>
      </c>
      <c r="J52" s="55" t="str">
        <f>E!I26</f>
        <v>N</v>
      </c>
      <c r="K52" s="56">
        <f>IF(J52="S",$I52/$I$53*17.5,IF(J52="N",-$I52/$I$53*17.5,IF(J52="NS",0)))</f>
        <v>-1.5217391304347825</v>
      </c>
      <c r="L52" s="66"/>
      <c r="M52" s="58"/>
      <c r="N52" s="56" t="b">
        <f>IF(M52="S",$I52/$I$53*17.5,IF(M52="N",-$I52/$I$53*17.5,IF(M52="NP",0)))</f>
        <v>0</v>
      </c>
      <c r="Q52" s="60"/>
      <c r="R52" s="40"/>
      <c r="S52" s="40"/>
    </row>
    <row r="53" spans="2:19" ht="13.8">
      <c r="B53" s="75"/>
      <c r="C53" s="40"/>
      <c r="D53" s="40"/>
      <c r="E53" s="40"/>
      <c r="F53" s="40"/>
      <c r="G53" s="195" t="s">
        <v>42</v>
      </c>
      <c r="H53" s="196"/>
      <c r="I53" s="76">
        <f>SUM(I31:I52)</f>
        <v>23</v>
      </c>
      <c r="J53" s="77" t="str">
        <f>IF(ROUND(J54,2)&lt;=0.766,$D$99,IF(AND(ROUND(J54,2)&gt;=0.767,ROUND(J54,2)&lt;=0.883),$D$100,IF(AND(ROUND(J54,2)&gt;=0.884,ROUND(J54,2)&lt;=1),$D$101,)))</f>
        <v>Bajo</v>
      </c>
      <c r="K53" s="78"/>
      <c r="L53" s="78"/>
      <c r="M53" s="77" t="s">
        <v>72</v>
      </c>
      <c r="N53" s="66"/>
      <c r="Q53" s="40"/>
      <c r="R53" s="40"/>
      <c r="S53" s="40"/>
    </row>
    <row r="54" spans="2:19">
      <c r="B54" s="79"/>
      <c r="C54" s="40"/>
      <c r="D54" s="40"/>
      <c r="E54" s="40"/>
      <c r="F54" s="40"/>
      <c r="G54" s="60"/>
      <c r="H54" s="80">
        <f>+J54-1</f>
        <v>-0.26630434782608692</v>
      </c>
      <c r="I54" s="81"/>
      <c r="J54" s="82">
        <f>(SUM(K31:K52)+82.5)/100</f>
        <v>0.73369565217391308</v>
      </c>
      <c r="K54" s="83"/>
      <c r="L54" s="83"/>
      <c r="M54" s="84">
        <f>(SUM(N31:N52)+82.55)/100</f>
        <v>0.82550000000000001</v>
      </c>
      <c r="N54" s="66"/>
      <c r="Q54" s="40"/>
      <c r="R54" s="40"/>
      <c r="S54" s="40"/>
    </row>
    <row r="55" spans="2:19">
      <c r="B55" s="79"/>
      <c r="C55" s="40"/>
      <c r="D55" s="40"/>
      <c r="E55" s="40"/>
      <c r="F55" s="40"/>
      <c r="G55" s="60"/>
      <c r="H55" s="85"/>
      <c r="I55" s="57"/>
      <c r="J55" s="86"/>
      <c r="K55" s="66"/>
      <c r="L55" s="66"/>
      <c r="M55" s="87"/>
      <c r="N55" s="66"/>
      <c r="Q55" s="40"/>
      <c r="R55" s="40"/>
      <c r="S55" s="40"/>
    </row>
    <row r="56" spans="2:19">
      <c r="B56" s="79"/>
      <c r="C56" s="40"/>
      <c r="D56" s="40"/>
      <c r="E56" s="40"/>
      <c r="F56" s="40"/>
      <c r="G56" s="60"/>
      <c r="H56" s="60"/>
      <c r="I56" s="57"/>
      <c r="K56" s="66"/>
      <c r="L56" s="66"/>
      <c r="M56" s="87"/>
      <c r="N56" s="66"/>
      <c r="Q56" s="40"/>
      <c r="R56" s="40"/>
      <c r="S56" s="40"/>
    </row>
    <row r="57" spans="2:19">
      <c r="B57" s="79"/>
      <c r="C57" s="40"/>
      <c r="D57" s="40"/>
      <c r="E57" s="40"/>
      <c r="F57" s="40"/>
      <c r="G57" s="60"/>
      <c r="H57" s="60"/>
      <c r="I57" s="57"/>
      <c r="K57" s="66"/>
      <c r="L57" s="66"/>
      <c r="M57" s="87"/>
      <c r="N57" s="66"/>
      <c r="Q57" s="40"/>
      <c r="R57" s="40"/>
      <c r="S57" s="40"/>
    </row>
    <row r="58" spans="2:19">
      <c r="B58" s="41" t="s">
        <v>43</v>
      </c>
      <c r="C58" s="42"/>
      <c r="D58" s="42"/>
      <c r="E58" s="42"/>
      <c r="F58" s="42"/>
      <c r="G58" s="42"/>
      <c r="H58" s="43"/>
      <c r="I58" s="44" t="s">
        <v>16</v>
      </c>
      <c r="J58" s="44"/>
      <c r="K58" s="44"/>
      <c r="L58" s="46"/>
      <c r="M58" s="44"/>
      <c r="N58" s="47" t="s">
        <v>17</v>
      </c>
      <c r="Q58" s="40"/>
      <c r="R58" s="40"/>
      <c r="S58" s="40"/>
    </row>
    <row r="59" spans="2:19">
      <c r="B59" s="48" t="s">
        <v>44</v>
      </c>
      <c r="C59" s="49"/>
      <c r="D59" s="49"/>
      <c r="E59" s="49"/>
      <c r="F59" s="49"/>
      <c r="G59" s="49"/>
      <c r="H59" s="88"/>
      <c r="I59" s="89" t="s">
        <v>16</v>
      </c>
      <c r="J59" s="45" t="s">
        <v>19</v>
      </c>
      <c r="K59" s="44" t="s">
        <v>17</v>
      </c>
      <c r="L59" s="46"/>
      <c r="M59" s="45" t="s">
        <v>19</v>
      </c>
      <c r="N59" s="90" t="s">
        <v>17</v>
      </c>
      <c r="Q59" s="40"/>
      <c r="R59" s="40"/>
      <c r="S59" s="40"/>
    </row>
    <row r="60" spans="2:19">
      <c r="B60" s="91" t="s">
        <v>45</v>
      </c>
      <c r="C60" s="92"/>
      <c r="D60" s="92"/>
      <c r="E60" s="92"/>
      <c r="F60" s="92"/>
      <c r="G60" s="93"/>
      <c r="H60" s="94"/>
      <c r="I60" s="95">
        <v>1</v>
      </c>
      <c r="J60" s="55" t="str">
        <f>E!I27</f>
        <v>S</v>
      </c>
      <c r="K60" s="56">
        <f>IF(J60="S",-$I60/$I$78*17.5,IF(J60="N",$I60/$I$78*17.5,IF(J60="NS",0)))</f>
        <v>-0.92105263157894735</v>
      </c>
      <c r="L60" s="66"/>
      <c r="M60" s="58"/>
      <c r="N60" s="56" t="b">
        <f>IF(M60="S",-$I60/$I$78*17.5,IF(M60="N",$I60/$I$78*17.5,IF(M60="NP",0)))</f>
        <v>0</v>
      </c>
      <c r="Q60" s="40"/>
      <c r="R60" s="40"/>
      <c r="S60" s="40"/>
    </row>
    <row r="61" spans="2:19">
      <c r="B61" s="197" t="s">
        <v>46</v>
      </c>
      <c r="C61" s="198"/>
      <c r="D61" s="198"/>
      <c r="E61" s="198"/>
      <c r="F61" s="198"/>
      <c r="G61" s="198"/>
      <c r="H61" s="199"/>
      <c r="I61" s="54">
        <v>1</v>
      </c>
      <c r="J61" s="55" t="str">
        <f>E!I28</f>
        <v>S</v>
      </c>
      <c r="K61" s="56">
        <f t="shared" ref="K61:K76" si="2">IF(J61="S",-$I61/$I$78*17.5,IF(J61="N",$I61/$I$78*17.5,IF(J61="NS",0)))</f>
        <v>-0.92105263157894735</v>
      </c>
      <c r="L61" s="66"/>
      <c r="M61" s="58"/>
      <c r="N61" s="56" t="b">
        <f t="shared" ref="N61:N70" si="3">IF(M61="S",-$I61/$I$78*17.5,IF(M61="N",$I61/$I$78*17.5,IF(M61="NP",0)))</f>
        <v>0</v>
      </c>
      <c r="Q61" s="40"/>
      <c r="R61" s="40"/>
      <c r="S61" s="40"/>
    </row>
    <row r="62" spans="2:19" ht="25.5" customHeight="1">
      <c r="B62" s="200" t="s">
        <v>47</v>
      </c>
      <c r="C62" s="201"/>
      <c r="D62" s="201"/>
      <c r="E62" s="201"/>
      <c r="F62" s="201"/>
      <c r="G62" s="201"/>
      <c r="H62" s="202"/>
      <c r="I62" s="54">
        <v>1</v>
      </c>
      <c r="J62" s="55" t="str">
        <f>E!I29</f>
        <v>S</v>
      </c>
      <c r="K62" s="56">
        <f t="shared" si="2"/>
        <v>-0.92105263157894735</v>
      </c>
      <c r="L62" s="66"/>
      <c r="M62" s="58"/>
      <c r="N62" s="56" t="b">
        <f t="shared" si="3"/>
        <v>0</v>
      </c>
      <c r="Q62" s="40"/>
      <c r="R62" s="40"/>
      <c r="S62" s="40"/>
    </row>
    <row r="63" spans="2:19">
      <c r="B63" s="62" t="s">
        <v>48</v>
      </c>
      <c r="C63" s="63"/>
      <c r="D63" s="63"/>
      <c r="E63" s="63"/>
      <c r="F63" s="63"/>
      <c r="G63" s="96"/>
      <c r="H63" s="97"/>
      <c r="I63" s="54">
        <v>1</v>
      </c>
      <c r="J63" s="55" t="str">
        <f>E!I30</f>
        <v>S</v>
      </c>
      <c r="K63" s="56">
        <f t="shared" si="2"/>
        <v>-0.92105263157894735</v>
      </c>
      <c r="L63" s="66"/>
      <c r="M63" s="58"/>
      <c r="N63" s="56" t="b">
        <f t="shared" si="3"/>
        <v>0</v>
      </c>
      <c r="Q63" s="40"/>
      <c r="R63" s="40"/>
      <c r="S63" s="40"/>
    </row>
    <row r="64" spans="2:19">
      <c r="B64" s="71" t="s">
        <v>49</v>
      </c>
      <c r="C64" s="72"/>
      <c r="D64" s="72"/>
      <c r="E64" s="72"/>
      <c r="F64" s="72"/>
      <c r="G64" s="98"/>
      <c r="H64" s="99"/>
      <c r="I64" s="54">
        <v>1</v>
      </c>
      <c r="J64" s="55" t="str">
        <f>E!I31</f>
        <v>S</v>
      </c>
      <c r="K64" s="56">
        <f t="shared" si="2"/>
        <v>-0.92105263157894735</v>
      </c>
      <c r="L64" s="66"/>
      <c r="M64" s="58"/>
      <c r="N64" s="56" t="b">
        <f>IF(M64="S",-$I64/$I$78*17.5,IF(M64="N",$I64/$I$78*17.5,IF(M64="NP",0)))</f>
        <v>0</v>
      </c>
      <c r="Q64" s="40"/>
      <c r="R64" s="40"/>
      <c r="S64" s="40"/>
    </row>
    <row r="65" spans="2:19">
      <c r="B65" s="71" t="s">
        <v>50</v>
      </c>
      <c r="C65" s="72"/>
      <c r="D65" s="72"/>
      <c r="E65" s="72"/>
      <c r="F65" s="72"/>
      <c r="G65" s="98"/>
      <c r="H65" s="99"/>
      <c r="I65" s="54">
        <v>1</v>
      </c>
      <c r="J65" s="55" t="str">
        <f>E!I32</f>
        <v>S</v>
      </c>
      <c r="K65" s="56">
        <f t="shared" si="2"/>
        <v>-0.92105263157894735</v>
      </c>
      <c r="L65" s="66"/>
      <c r="M65" s="58"/>
      <c r="N65" s="56" t="b">
        <f t="shared" si="3"/>
        <v>0</v>
      </c>
      <c r="Q65" s="40"/>
      <c r="R65" s="40"/>
      <c r="S65" s="40"/>
    </row>
    <row r="66" spans="2:19">
      <c r="B66" s="71" t="s">
        <v>51</v>
      </c>
      <c r="C66" s="72"/>
      <c r="D66" s="72"/>
      <c r="E66" s="72"/>
      <c r="F66" s="72"/>
      <c r="G66" s="98"/>
      <c r="H66" s="99"/>
      <c r="I66" s="54">
        <v>1</v>
      </c>
      <c r="J66" s="55" t="str">
        <f>E!I33</f>
        <v>S</v>
      </c>
      <c r="K66" s="56">
        <f t="shared" si="2"/>
        <v>-0.92105263157894735</v>
      </c>
      <c r="L66" s="66"/>
      <c r="M66" s="58"/>
      <c r="N66" s="56" t="b">
        <f t="shared" si="3"/>
        <v>0</v>
      </c>
      <c r="Q66" s="40"/>
      <c r="R66" s="40"/>
      <c r="S66" s="40"/>
    </row>
    <row r="67" spans="2:19">
      <c r="B67" s="71" t="s">
        <v>52</v>
      </c>
      <c r="C67" s="72"/>
      <c r="D67" s="72"/>
      <c r="E67" s="72"/>
      <c r="F67" s="72"/>
      <c r="G67" s="98"/>
      <c r="H67" s="99"/>
      <c r="I67" s="54">
        <v>1</v>
      </c>
      <c r="J67" s="55" t="str">
        <f>E!I34</f>
        <v>S</v>
      </c>
      <c r="K67" s="56">
        <f t="shared" si="2"/>
        <v>-0.92105263157894735</v>
      </c>
      <c r="L67" s="66"/>
      <c r="M67" s="58"/>
      <c r="N67" s="56" t="b">
        <f t="shared" si="3"/>
        <v>0</v>
      </c>
      <c r="Q67" s="40"/>
      <c r="R67" s="40"/>
      <c r="S67" s="40"/>
    </row>
    <row r="68" spans="2:19">
      <c r="B68" s="71" t="s">
        <v>53</v>
      </c>
      <c r="C68" s="72"/>
      <c r="D68" s="72"/>
      <c r="E68" s="72"/>
      <c r="F68" s="72"/>
      <c r="G68" s="98"/>
      <c r="H68" s="99"/>
      <c r="I68" s="54">
        <v>1</v>
      </c>
      <c r="J68" s="55" t="str">
        <f>E!I35</f>
        <v>S</v>
      </c>
      <c r="K68" s="56">
        <f t="shared" si="2"/>
        <v>-0.92105263157894735</v>
      </c>
      <c r="L68" s="66"/>
      <c r="M68" s="58"/>
      <c r="N68" s="56" t="b">
        <f t="shared" si="3"/>
        <v>0</v>
      </c>
      <c r="Q68" s="40"/>
      <c r="R68" s="40"/>
      <c r="S68" s="40"/>
    </row>
    <row r="69" spans="2:19">
      <c r="B69" s="71" t="s">
        <v>54</v>
      </c>
      <c r="C69" s="72"/>
      <c r="D69" s="72"/>
      <c r="E69" s="72"/>
      <c r="F69" s="72"/>
      <c r="G69" s="98"/>
      <c r="H69" s="99"/>
      <c r="I69" s="54">
        <v>1</v>
      </c>
      <c r="J69" s="55" t="str">
        <f>E!I36</f>
        <v>N</v>
      </c>
      <c r="K69" s="56">
        <f t="shared" si="2"/>
        <v>0.92105263157894735</v>
      </c>
      <c r="L69" s="66"/>
      <c r="M69" s="58"/>
      <c r="N69" s="56" t="b">
        <f t="shared" si="3"/>
        <v>0</v>
      </c>
      <c r="Q69" s="40"/>
      <c r="R69" s="40"/>
      <c r="S69" s="40"/>
    </row>
    <row r="70" spans="2:19">
      <c r="B70" s="71" t="s">
        <v>55</v>
      </c>
      <c r="C70" s="72"/>
      <c r="D70" s="72"/>
      <c r="E70" s="72"/>
      <c r="F70" s="72"/>
      <c r="G70" s="98"/>
      <c r="H70" s="99"/>
      <c r="I70" s="54">
        <v>1</v>
      </c>
      <c r="J70" s="55" t="str">
        <f>E!I37</f>
        <v>NS</v>
      </c>
      <c r="K70" s="56">
        <f t="shared" si="2"/>
        <v>0</v>
      </c>
      <c r="L70" s="66"/>
      <c r="M70" s="58"/>
      <c r="N70" s="56" t="b">
        <f t="shared" si="3"/>
        <v>0</v>
      </c>
      <c r="Q70" s="40"/>
      <c r="R70" s="40"/>
      <c r="S70" s="40"/>
    </row>
    <row r="71" spans="2:19" ht="25.5" customHeight="1">
      <c r="B71" s="203" t="s">
        <v>56</v>
      </c>
      <c r="C71" s="204"/>
      <c r="D71" s="204"/>
      <c r="E71" s="204"/>
      <c r="F71" s="204"/>
      <c r="G71" s="204"/>
      <c r="H71" s="205"/>
      <c r="I71" s="54">
        <v>2</v>
      </c>
      <c r="J71" s="55" t="str">
        <f>E!I38</f>
        <v>N</v>
      </c>
      <c r="K71" s="56">
        <f>IF(J71="S",$I71/$I$78*17.5,IF(J71="N",-$I71/$I$78*17.5,IF(J71="NS",0)))</f>
        <v>-1.8421052631578947</v>
      </c>
      <c r="L71" s="66"/>
      <c r="M71" s="58"/>
      <c r="N71" s="56" t="b">
        <f>IF(M71="S",$I71/$I$78*17.5,IF(M71="N",-$I71/$I$78*17.5,IF(M71="NP",0)))</f>
        <v>0</v>
      </c>
      <c r="Q71" s="40"/>
      <c r="R71" s="40"/>
      <c r="S71" s="40"/>
    </row>
    <row r="72" spans="2:19">
      <c r="B72" s="69" t="s">
        <v>57</v>
      </c>
      <c r="C72" s="70"/>
      <c r="D72" s="70"/>
      <c r="E72" s="70"/>
      <c r="F72" s="70"/>
      <c r="G72" s="70"/>
      <c r="H72" s="100"/>
      <c r="I72" s="89" t="s">
        <v>16</v>
      </c>
      <c r="J72" s="45" t="s">
        <v>19</v>
      </c>
      <c r="K72" s="44" t="s">
        <v>17</v>
      </c>
      <c r="L72" s="46"/>
      <c r="M72" s="45" t="s">
        <v>19</v>
      </c>
      <c r="N72" s="90" t="s">
        <v>17</v>
      </c>
      <c r="Q72" s="40"/>
      <c r="R72" s="40"/>
      <c r="S72" s="40"/>
    </row>
    <row r="73" spans="2:19">
      <c r="B73" s="91" t="s">
        <v>58</v>
      </c>
      <c r="C73" s="92"/>
      <c r="D73" s="92"/>
      <c r="E73" s="92"/>
      <c r="F73" s="92"/>
      <c r="G73" s="93"/>
      <c r="H73" s="94"/>
      <c r="I73" s="54">
        <v>1</v>
      </c>
      <c r="J73" s="55" t="str">
        <f>E!I39</f>
        <v>S</v>
      </c>
      <c r="K73" s="56">
        <f t="shared" si="2"/>
        <v>-0.92105263157894735</v>
      </c>
      <c r="L73" s="66"/>
      <c r="M73" s="58"/>
      <c r="N73" s="56" t="b">
        <f>IF(M73="S",-$I73/$I$78*17.5,IF(M73="N",$I73/$I$78*17.5,IF(M73="NP",0)))</f>
        <v>0</v>
      </c>
      <c r="Q73" s="40"/>
      <c r="R73" s="40"/>
      <c r="S73" s="40"/>
    </row>
    <row r="74" spans="2:19" ht="25.5" customHeight="1">
      <c r="B74" s="197" t="s">
        <v>59</v>
      </c>
      <c r="C74" s="198"/>
      <c r="D74" s="198"/>
      <c r="E74" s="198"/>
      <c r="F74" s="198"/>
      <c r="G74" s="198"/>
      <c r="H74" s="199"/>
      <c r="I74" s="54">
        <v>1</v>
      </c>
      <c r="J74" s="55" t="str">
        <f>E!I40</f>
        <v>S</v>
      </c>
      <c r="K74" s="56">
        <f t="shared" si="2"/>
        <v>-0.92105263157894735</v>
      </c>
      <c r="L74" s="66"/>
      <c r="M74" s="58"/>
      <c r="N74" s="56" t="b">
        <f>IF(M74="S",-$I74/$I$78*17.5,IF(M74="N",$I74/$I$78*17.5,IF(M74="NP",0)))</f>
        <v>0</v>
      </c>
      <c r="Q74" s="40"/>
      <c r="R74" s="40"/>
      <c r="S74" s="40"/>
    </row>
    <row r="75" spans="2:19" ht="25.5" customHeight="1">
      <c r="B75" s="197" t="s">
        <v>60</v>
      </c>
      <c r="C75" s="198"/>
      <c r="D75" s="198"/>
      <c r="E75" s="198"/>
      <c r="F75" s="198"/>
      <c r="G75" s="198"/>
      <c r="H75" s="199"/>
      <c r="I75" s="54">
        <v>1</v>
      </c>
      <c r="J75" s="55" t="str">
        <f>E!I41</f>
        <v>S</v>
      </c>
      <c r="K75" s="56">
        <f t="shared" si="2"/>
        <v>-0.92105263157894735</v>
      </c>
      <c r="L75" s="66"/>
      <c r="M75" s="58"/>
      <c r="N75" s="56" t="b">
        <f>IF(M75="S",-$I75/$I$78*17.5,IF(M75="N",$I75/$I$78*17.5,IF(M75="NP",0)))</f>
        <v>0</v>
      </c>
      <c r="Q75" s="40"/>
      <c r="R75" s="40"/>
      <c r="S75" s="40"/>
    </row>
    <row r="76" spans="2:19">
      <c r="B76" s="71" t="s">
        <v>61</v>
      </c>
      <c r="C76" s="72"/>
      <c r="D76" s="72"/>
      <c r="E76" s="72"/>
      <c r="F76" s="72"/>
      <c r="G76" s="98"/>
      <c r="H76" s="99"/>
      <c r="I76" s="54">
        <v>1</v>
      </c>
      <c r="J76" s="55" t="str">
        <f>E!I42</f>
        <v>S</v>
      </c>
      <c r="K76" s="56">
        <f t="shared" si="2"/>
        <v>-0.92105263157894735</v>
      </c>
      <c r="L76" s="66"/>
      <c r="M76" s="58"/>
      <c r="N76" s="56" t="b">
        <f>IF(M76="S",-$I76/$I$78*17.5,IF(M76="N",$I76/$I$78*17.5,IF(M76="NP",0)))</f>
        <v>0</v>
      </c>
      <c r="Q76" s="40"/>
      <c r="R76" s="40"/>
      <c r="S76" s="40"/>
    </row>
    <row r="77" spans="2:19" ht="25.5" customHeight="1">
      <c r="B77" s="203" t="s">
        <v>62</v>
      </c>
      <c r="C77" s="204"/>
      <c r="D77" s="204"/>
      <c r="E77" s="204"/>
      <c r="F77" s="204"/>
      <c r="G77" s="204"/>
      <c r="H77" s="205"/>
      <c r="I77" s="54">
        <v>2</v>
      </c>
      <c r="J77" s="55" t="str">
        <f>E!I44</f>
        <v>N</v>
      </c>
      <c r="K77" s="56">
        <f>IF(J77="S",$I77/$I$78*17.5,IF(J77="N",-$I77/$I$78*17.5,IF(J77="NS",0)))</f>
        <v>-1.8421052631578947</v>
      </c>
      <c r="L77" s="66"/>
      <c r="M77" s="58"/>
      <c r="N77" s="56" t="b">
        <f>IF(M77="S",$I77/$I$78*17.5,IF(M77="N",-$I77/$I$78*17.5,IF(M77="NP",0)))</f>
        <v>0</v>
      </c>
      <c r="Q77" s="40"/>
      <c r="R77" s="40"/>
      <c r="S77" s="40"/>
    </row>
    <row r="78" spans="2:19" ht="13.8">
      <c r="B78" s="75"/>
      <c r="C78" s="40"/>
      <c r="D78" s="40"/>
      <c r="E78" s="40"/>
      <c r="F78" s="40"/>
      <c r="G78" s="195" t="s">
        <v>42</v>
      </c>
      <c r="H78" s="196"/>
      <c r="I78" s="101">
        <f>SUM(I60:I77)</f>
        <v>19</v>
      </c>
      <c r="J78" s="77" t="str">
        <f>IF(ROUND(J79,2)&lt;=0.766,$D$99,IF(AND(ROUND(J79,2)&gt;=0.767,ROUND(J79,2)&lt;=0.883),$D$100,IF(AND(ROUND(J79,2)&gt;=0.884,ROUND(J79,2)&lt;=1),$D$101,)))</f>
        <v>Bajo</v>
      </c>
      <c r="M78" s="77" t="s">
        <v>72</v>
      </c>
      <c r="N78" s="66"/>
      <c r="Q78" s="40"/>
      <c r="R78" s="40"/>
      <c r="S78" s="40"/>
    </row>
    <row r="79" spans="2:19">
      <c r="B79" s="79"/>
      <c r="C79" s="40"/>
      <c r="D79" s="40"/>
      <c r="E79" s="40"/>
      <c r="F79" s="40"/>
      <c r="G79" s="60"/>
      <c r="H79" s="80">
        <f>+J79-1</f>
        <v>-0.32236842105263153</v>
      </c>
      <c r="I79" s="81"/>
      <c r="J79" s="102">
        <f>(SUM(K60:K77)+82.5)/100</f>
        <v>0.67763157894736847</v>
      </c>
      <c r="K79" s="103"/>
      <c r="L79" s="103"/>
      <c r="M79" s="84">
        <f>(SUM(N60:N77)+82.5)/100</f>
        <v>0.82499999999999996</v>
      </c>
      <c r="N79" s="66"/>
      <c r="P79" s="104"/>
      <c r="Q79" s="105"/>
      <c r="R79" s="40"/>
      <c r="S79" s="40"/>
    </row>
    <row r="80" spans="2:19">
      <c r="B80" s="79"/>
      <c r="C80" s="40"/>
      <c r="D80" s="40"/>
      <c r="E80" s="40"/>
      <c r="F80" s="40"/>
      <c r="G80" s="60"/>
      <c r="H80" s="60"/>
      <c r="I80" s="57"/>
      <c r="J80" s="86"/>
      <c r="K80" s="78"/>
      <c r="L80" s="78"/>
      <c r="M80" s="106"/>
      <c r="N80" s="66"/>
      <c r="Q80" s="40"/>
      <c r="R80" s="40"/>
      <c r="S80" s="40"/>
    </row>
    <row r="81" spans="2:19">
      <c r="B81" s="79"/>
      <c r="C81" s="40"/>
      <c r="D81" s="40"/>
      <c r="E81" s="40"/>
      <c r="F81" s="40"/>
      <c r="G81" s="60"/>
      <c r="H81" s="60"/>
      <c r="I81" s="57"/>
      <c r="J81" s="86"/>
      <c r="K81" s="78"/>
      <c r="L81" s="78"/>
      <c r="M81" s="106"/>
      <c r="N81" s="66"/>
      <c r="Q81" s="40"/>
      <c r="R81" s="40"/>
      <c r="S81" s="40"/>
    </row>
    <row r="82" spans="2:19">
      <c r="B82" s="79"/>
      <c r="C82" s="40"/>
      <c r="D82" s="40"/>
      <c r="E82" s="40"/>
      <c r="F82" s="40"/>
      <c r="G82" s="60"/>
      <c r="H82" s="60"/>
      <c r="I82" s="57"/>
      <c r="J82" s="86"/>
      <c r="K82" s="78"/>
      <c r="L82" s="78"/>
      <c r="M82" s="106"/>
      <c r="N82" s="66"/>
      <c r="Q82" s="40"/>
      <c r="R82" s="40"/>
      <c r="S82" s="40"/>
    </row>
    <row r="83" spans="2:19">
      <c r="B83" s="48" t="s">
        <v>63</v>
      </c>
      <c r="C83" s="49"/>
      <c r="D83" s="49"/>
      <c r="E83" s="49"/>
      <c r="F83" s="49"/>
      <c r="G83" s="49"/>
      <c r="H83" s="88"/>
      <c r="I83" s="89" t="s">
        <v>16</v>
      </c>
      <c r="J83" s="45" t="s">
        <v>19</v>
      </c>
      <c r="K83" s="44" t="s">
        <v>17</v>
      </c>
      <c r="L83" s="46"/>
      <c r="M83" s="45" t="s">
        <v>19</v>
      </c>
      <c r="N83" s="90" t="s">
        <v>17</v>
      </c>
      <c r="Q83" s="40"/>
      <c r="R83" s="40"/>
      <c r="S83" s="40"/>
    </row>
    <row r="84" spans="2:19" ht="38.25" customHeight="1">
      <c r="B84" s="207" t="s">
        <v>186</v>
      </c>
      <c r="C84" s="208"/>
      <c r="D84" s="208"/>
      <c r="E84" s="208"/>
      <c r="F84" s="208"/>
      <c r="G84" s="208"/>
      <c r="H84" s="209"/>
      <c r="I84" s="95">
        <v>1</v>
      </c>
      <c r="J84" s="55" t="str">
        <f>E!I45</f>
        <v>S</v>
      </c>
      <c r="K84" s="56">
        <f t="shared" ref="K84:K88" si="4">IF(J84="S",-$I84/$I$91*17.5,IF(J84="N",$I84/$I$91*17.5,IF(J84="NS",0)))</f>
        <v>-2.1875</v>
      </c>
      <c r="L84" s="66"/>
      <c r="M84" s="58"/>
      <c r="N84" s="56" t="b">
        <f>IF(M84="S",-$I84/$I$91*17.5,IF(M84="N",$I84/$I$91*17.5,IF(M84="NP",0)))</f>
        <v>0</v>
      </c>
      <c r="Q84" s="40"/>
      <c r="R84" s="40"/>
      <c r="S84" s="40"/>
    </row>
    <row r="85" spans="2:19">
      <c r="B85" s="62" t="s">
        <v>64</v>
      </c>
      <c r="C85" s="63"/>
      <c r="D85" s="63"/>
      <c r="E85" s="63"/>
      <c r="F85" s="63"/>
      <c r="G85" s="64"/>
      <c r="H85" s="65"/>
      <c r="I85" s="107">
        <v>1</v>
      </c>
      <c r="J85" s="55" t="str">
        <f>E!I46</f>
        <v>S</v>
      </c>
      <c r="K85" s="56">
        <f t="shared" si="4"/>
        <v>-2.1875</v>
      </c>
      <c r="L85" s="66"/>
      <c r="M85" s="58"/>
      <c r="N85" s="56" t="b">
        <f>IF(M85="S",-$I85/$I$91*17.5,IF(M85="N",$I85/$I$91*17.5,IF(M85="NP",0)))</f>
        <v>0</v>
      </c>
      <c r="Q85" s="40"/>
      <c r="R85" s="40"/>
      <c r="S85" s="40"/>
    </row>
    <row r="86" spans="2:19" ht="24.75" customHeight="1">
      <c r="B86" s="200" t="s">
        <v>65</v>
      </c>
      <c r="C86" s="201"/>
      <c r="D86" s="201"/>
      <c r="E86" s="201"/>
      <c r="F86" s="201"/>
      <c r="G86" s="201"/>
      <c r="H86" s="202"/>
      <c r="I86" s="107">
        <v>1</v>
      </c>
      <c r="J86" s="55" t="str">
        <f>E!I47</f>
        <v>NS</v>
      </c>
      <c r="K86" s="56">
        <f t="shared" si="4"/>
        <v>0</v>
      </c>
      <c r="L86" s="66"/>
      <c r="M86" s="58"/>
      <c r="N86" s="56" t="b">
        <f>IF(M86="S",-$I86/$I$91*17.5,IF(M86="N",$I86/$I$91*17.5,IF(M86="NP",-$I86/$I$91*17.5)))</f>
        <v>0</v>
      </c>
      <c r="Q86" s="40"/>
      <c r="R86" s="40"/>
      <c r="S86" s="40"/>
    </row>
    <row r="87" spans="2:19" ht="39.75" customHeight="1">
      <c r="B87" s="200" t="s">
        <v>66</v>
      </c>
      <c r="C87" s="201"/>
      <c r="D87" s="201"/>
      <c r="E87" s="201"/>
      <c r="F87" s="201"/>
      <c r="G87" s="201"/>
      <c r="H87" s="202"/>
      <c r="I87" s="107">
        <v>1</v>
      </c>
      <c r="J87" s="55" t="str">
        <f>E!I48</f>
        <v>NS</v>
      </c>
      <c r="K87" s="56">
        <f t="shared" si="4"/>
        <v>0</v>
      </c>
      <c r="L87" s="66"/>
      <c r="M87" s="58"/>
      <c r="N87" s="56" t="b">
        <f>IF(M87="S",-$I87/$I$91*17.5,IF(M87="N",$I87/$I$91*17.5,IF(M87="NP",-$I87/$I$91*17.5)))</f>
        <v>0</v>
      </c>
      <c r="Q87" s="40"/>
      <c r="R87" s="40"/>
      <c r="S87" s="40"/>
    </row>
    <row r="88" spans="2:19" ht="25.5" customHeight="1">
      <c r="B88" s="200" t="s">
        <v>67</v>
      </c>
      <c r="C88" s="201"/>
      <c r="D88" s="201"/>
      <c r="E88" s="201"/>
      <c r="F88" s="201"/>
      <c r="G88" s="201"/>
      <c r="H88" s="202"/>
      <c r="I88" s="107">
        <v>1</v>
      </c>
      <c r="J88" s="55" t="str">
        <f>E!I49</f>
        <v>S</v>
      </c>
      <c r="K88" s="56">
        <f t="shared" si="4"/>
        <v>-2.1875</v>
      </c>
      <c r="L88" s="66"/>
      <c r="M88" s="58"/>
      <c r="N88" s="56" t="b">
        <f>IF(M88="S",-$I88/$I$91*17.5,IF(M88="N",$I88/$I$91*17.5,IF(M88="NP",0)))</f>
        <v>0</v>
      </c>
      <c r="Q88" s="40"/>
      <c r="R88" s="40"/>
      <c r="S88" s="40"/>
    </row>
    <row r="89" spans="2:19" ht="25.5" customHeight="1">
      <c r="B89" s="200" t="s">
        <v>68</v>
      </c>
      <c r="C89" s="201"/>
      <c r="D89" s="201"/>
      <c r="E89" s="201"/>
      <c r="F89" s="201"/>
      <c r="G89" s="201"/>
      <c r="H89" s="202"/>
      <c r="I89" s="107">
        <v>1</v>
      </c>
      <c r="J89" s="55" t="str">
        <f>E!I50</f>
        <v>S</v>
      </c>
      <c r="K89" s="56">
        <f>IF(J89="S",-$I89/$I$91*17.5,IF(J89="N",$I89/$I$91*17.5,IF(J89="NS",0)))</f>
        <v>-2.1875</v>
      </c>
      <c r="L89" s="66"/>
      <c r="M89" s="58"/>
      <c r="N89" s="56" t="b">
        <f>IF(M89="S",-$I89/$I$91*17.5,IF(M89="N",$I89/$I$91*17.5,IF(M89="NP",0)))</f>
        <v>0</v>
      </c>
      <c r="Q89" s="40"/>
      <c r="R89" s="40"/>
      <c r="S89" s="40"/>
    </row>
    <row r="90" spans="2:19" ht="25.5" customHeight="1">
      <c r="B90" s="203" t="s">
        <v>69</v>
      </c>
      <c r="C90" s="204"/>
      <c r="D90" s="204"/>
      <c r="E90" s="204"/>
      <c r="F90" s="204"/>
      <c r="G90" s="204"/>
      <c r="H90" s="205"/>
      <c r="I90" s="107">
        <v>2</v>
      </c>
      <c r="J90" s="55" t="str">
        <f>E!I51</f>
        <v>N</v>
      </c>
      <c r="K90" s="56">
        <f>IF(J90="S",$I90/$I$91*17.5,IF(J90="N",-$I90/$I$91*17.5,IF(J90="NS",0)))</f>
        <v>-4.375</v>
      </c>
      <c r="L90" s="66"/>
      <c r="M90" s="58"/>
      <c r="N90" s="56" t="b">
        <f>IF(M90="S",$I90/$I$91*17.5,IF(M90="N",-$I90/$I$91*17.5,IF(M90="NP",0)))</f>
        <v>0</v>
      </c>
      <c r="Q90" s="40"/>
      <c r="R90" s="40"/>
      <c r="S90" s="40"/>
    </row>
    <row r="91" spans="2:19" ht="13.8">
      <c r="B91" s="108"/>
      <c r="C91" s="40"/>
      <c r="D91" s="40"/>
      <c r="E91" s="40"/>
      <c r="F91" s="40"/>
      <c r="G91" s="195" t="s">
        <v>42</v>
      </c>
      <c r="H91" s="196"/>
      <c r="I91" s="76">
        <f>SUM(I84:I90)</f>
        <v>8</v>
      </c>
      <c r="J91" s="77" t="str">
        <f>IF(ROUND(J92,2)&lt;=0.766,$D$99,IF(AND(ROUND(J92,2)&gt;=0.767,ROUND(J92,2)&lt;=0.883),$D$100,IF(AND(ROUND(J92,2)&gt;=0.884,ROUND(J92,2)&lt;=1),$D$101,)))</f>
        <v>Bajo</v>
      </c>
      <c r="M91" s="77" t="s">
        <v>72</v>
      </c>
      <c r="N91" s="109"/>
    </row>
    <row r="92" spans="2:19">
      <c r="B92" s="108"/>
      <c r="C92" s="40"/>
      <c r="D92" s="40"/>
      <c r="E92" s="40"/>
      <c r="F92" s="40"/>
      <c r="G92" s="109"/>
      <c r="H92" s="110">
        <f>+J92-1</f>
        <v>-0.30625000000000002</v>
      </c>
      <c r="I92" s="57"/>
      <c r="J92" s="111">
        <f>(SUM(K84:K90)+82.5)/100</f>
        <v>0.69374999999999998</v>
      </c>
      <c r="K92" s="112"/>
      <c r="L92" s="112"/>
      <c r="M92" s="113">
        <f>(SUM(N84:N90)+82.5)/100</f>
        <v>0.82499999999999996</v>
      </c>
      <c r="N92" s="109"/>
      <c r="P92" s="104"/>
    </row>
    <row r="93" spans="2:19">
      <c r="B93" s="108"/>
      <c r="C93" s="40"/>
      <c r="D93" s="40"/>
      <c r="E93" s="40"/>
      <c r="F93" s="40"/>
      <c r="G93" s="109"/>
      <c r="H93" s="109"/>
      <c r="I93" s="57"/>
      <c r="J93" s="86"/>
      <c r="K93" s="78"/>
      <c r="L93" s="78"/>
      <c r="M93" s="106"/>
      <c r="N93" s="109"/>
    </row>
    <row r="94" spans="2:19">
      <c r="B94" s="108"/>
      <c r="C94" s="40"/>
      <c r="D94" s="40"/>
      <c r="E94" s="40"/>
      <c r="F94" s="40"/>
      <c r="G94" s="109"/>
      <c r="H94" s="109"/>
      <c r="I94" s="57"/>
      <c r="J94" s="86"/>
      <c r="K94" s="78"/>
      <c r="L94" s="78"/>
      <c r="M94" s="106"/>
      <c r="N94" s="109"/>
    </row>
    <row r="95" spans="2:19">
      <c r="B95" s="108"/>
      <c r="C95" s="40"/>
      <c r="D95" s="40"/>
      <c r="E95" s="40"/>
      <c r="F95" s="40"/>
      <c r="G95" s="109"/>
      <c r="H95" s="109"/>
      <c r="I95" s="57"/>
      <c r="J95" s="86"/>
      <c r="K95" s="78"/>
      <c r="L95" s="78"/>
      <c r="M95" s="106"/>
      <c r="N95" s="109"/>
    </row>
    <row r="96" spans="2:19">
      <c r="B96" s="114"/>
      <c r="C96" s="115"/>
      <c r="D96" s="115"/>
      <c r="E96" s="116"/>
      <c r="F96" s="116"/>
      <c r="G96" s="117"/>
      <c r="H96" s="117"/>
      <c r="I96" s="117"/>
      <c r="J96" s="117"/>
      <c r="K96" s="117"/>
      <c r="L96" s="117"/>
      <c r="M96" s="118"/>
      <c r="N96" s="109"/>
    </row>
    <row r="97" spans="2:14" ht="15">
      <c r="B97" s="119"/>
      <c r="C97" s="120"/>
      <c r="D97" s="120"/>
      <c r="E97" s="121"/>
      <c r="F97" s="121"/>
      <c r="G97" s="122"/>
      <c r="H97" s="122"/>
      <c r="I97" s="122"/>
      <c r="J97" s="37">
        <f>+J28</f>
        <v>2018</v>
      </c>
      <c r="K97" s="123"/>
      <c r="L97" s="122"/>
      <c r="M97" s="37">
        <f>+J97-1</f>
        <v>2017</v>
      </c>
      <c r="N97" s="109"/>
    </row>
    <row r="98" spans="2:14" ht="18.75" customHeight="1">
      <c r="B98" s="124"/>
      <c r="C98" s="125"/>
      <c r="D98" s="126" t="s">
        <v>70</v>
      </c>
      <c r="E98" s="127"/>
      <c r="F98" s="127"/>
      <c r="G98" s="128" t="s">
        <v>71</v>
      </c>
      <c r="H98" s="129"/>
      <c r="I98" s="122"/>
      <c r="J98" s="130" t="str">
        <f>IF(J99&lt;=0.766,$D$99,IF(AND(J99&gt;=0.767,J99&lt;=0.883),$D$100,IF(AND(J99&gt;=0.884,J99&lt;=1),$D$101,)))</f>
        <v>Bajo</v>
      </c>
      <c r="K98" s="155"/>
      <c r="L98" s="154"/>
      <c r="M98" s="77" t="s">
        <v>72</v>
      </c>
    </row>
    <row r="99" spans="2:14" ht="15.6">
      <c r="B99" s="124"/>
      <c r="C99" s="131"/>
      <c r="D99" s="132" t="s">
        <v>72</v>
      </c>
      <c r="E99" s="121"/>
      <c r="F99" s="121"/>
      <c r="G99" s="133"/>
      <c r="H99" s="134">
        <f>+J99-1</f>
        <v>-0.30000000000000004</v>
      </c>
      <c r="I99" s="135"/>
      <c r="J99" s="136">
        <f>IF(C105=TRUE,(F106*35)/100+0.65,ROUND(($J$54+$J$79+$J$92)/3,2))</f>
        <v>0.7</v>
      </c>
      <c r="K99" s="123"/>
      <c r="L99" s="123"/>
      <c r="M99" s="137">
        <f>($M$54+$M$79+$M$92)/3</f>
        <v>0.82516666666666671</v>
      </c>
    </row>
    <row r="100" spans="2:14">
      <c r="B100" s="124"/>
      <c r="C100" s="131"/>
      <c r="D100" s="132" t="s">
        <v>73</v>
      </c>
      <c r="E100" s="121"/>
      <c r="F100" s="121"/>
      <c r="G100" s="138"/>
      <c r="H100" s="138"/>
      <c r="I100" s="138"/>
      <c r="J100" s="133"/>
      <c r="K100" s="122"/>
      <c r="L100" s="122"/>
      <c r="M100" s="139"/>
    </row>
    <row r="101" spans="2:14">
      <c r="B101" s="124"/>
      <c r="C101" s="131"/>
      <c r="D101" s="140" t="s">
        <v>74</v>
      </c>
      <c r="E101" s="121"/>
      <c r="F101" s="121"/>
      <c r="G101" s="138"/>
      <c r="H101" s="138"/>
      <c r="I101" s="138"/>
      <c r="J101" s="121"/>
      <c r="K101" s="122"/>
      <c r="L101" s="122"/>
      <c r="M101" s="139"/>
    </row>
    <row r="102" spans="2:14">
      <c r="B102" s="124"/>
      <c r="C102" s="131"/>
      <c r="D102" s="141"/>
      <c r="E102" s="121"/>
      <c r="F102" s="121"/>
      <c r="G102" s="138"/>
      <c r="H102" s="138"/>
      <c r="I102" s="138"/>
      <c r="J102" s="121"/>
      <c r="K102" s="122"/>
      <c r="L102" s="122"/>
      <c r="M102" s="139"/>
    </row>
    <row r="103" spans="2:14">
      <c r="B103" s="124"/>
      <c r="C103" s="164"/>
      <c r="D103" s="165"/>
      <c r="E103" s="163"/>
      <c r="F103" s="163"/>
      <c r="G103" s="138"/>
      <c r="H103" s="138"/>
      <c r="I103" s="138"/>
      <c r="J103" s="121"/>
      <c r="K103" s="122"/>
      <c r="L103" s="122"/>
      <c r="M103" s="139"/>
    </row>
    <row r="104" spans="2:14">
      <c r="B104" s="124"/>
      <c r="C104" s="164"/>
      <c r="D104" s="165"/>
      <c r="E104" s="163"/>
      <c r="F104" s="163"/>
      <c r="G104" s="138"/>
      <c r="H104" s="138"/>
      <c r="I104" s="138"/>
      <c r="J104" s="121"/>
      <c r="K104" s="122"/>
      <c r="L104" s="122"/>
      <c r="M104" s="139"/>
    </row>
    <row r="105" spans="2:14">
      <c r="B105" s="124"/>
      <c r="C105" s="164" t="b">
        <v>0</v>
      </c>
      <c r="D105" s="165"/>
      <c r="E105" s="163"/>
      <c r="F105" s="163"/>
      <c r="G105" s="138"/>
      <c r="H105" s="138"/>
      <c r="I105" s="138"/>
      <c r="J105" s="121"/>
      <c r="K105" s="122"/>
      <c r="L105" s="122"/>
      <c r="M105" s="139"/>
    </row>
    <row r="106" spans="2:14">
      <c r="B106" s="124"/>
      <c r="C106" s="164"/>
      <c r="D106" s="165">
        <v>50</v>
      </c>
      <c r="E106" s="163"/>
      <c r="F106" s="166">
        <f>+D106/100</f>
        <v>0.5</v>
      </c>
      <c r="G106" s="162"/>
      <c r="H106" s="162"/>
      <c r="I106" s="162"/>
      <c r="J106" s="160"/>
      <c r="K106" s="161"/>
      <c r="L106" s="161"/>
      <c r="M106" s="139"/>
    </row>
    <row r="107" spans="2:14">
      <c r="B107" s="124"/>
      <c r="C107" s="164"/>
      <c r="D107" s="165"/>
      <c r="E107" s="163"/>
      <c r="F107" s="163"/>
      <c r="G107" s="162"/>
      <c r="H107" s="162"/>
      <c r="I107" s="162"/>
      <c r="J107" s="160"/>
      <c r="K107" s="161"/>
      <c r="L107" s="161"/>
      <c r="M107" s="139"/>
    </row>
    <row r="108" spans="2:14">
      <c r="B108" s="124"/>
      <c r="C108" s="210" t="s">
        <v>185</v>
      </c>
      <c r="D108" s="211"/>
      <c r="E108" s="211"/>
      <c r="F108" s="211"/>
      <c r="G108" s="211"/>
      <c r="H108" s="211"/>
      <c r="I108" s="211"/>
      <c r="J108" s="211"/>
      <c r="K108" s="211"/>
      <c r="L108" s="212"/>
      <c r="M108" s="139"/>
    </row>
    <row r="109" spans="2:14">
      <c r="B109" s="124"/>
      <c r="C109" s="213"/>
      <c r="D109" s="214"/>
      <c r="E109" s="214"/>
      <c r="F109" s="214"/>
      <c r="G109" s="214"/>
      <c r="H109" s="214"/>
      <c r="I109" s="214"/>
      <c r="J109" s="214"/>
      <c r="K109" s="214"/>
      <c r="L109" s="215"/>
      <c r="M109" s="139"/>
    </row>
    <row r="110" spans="2:14">
      <c r="B110" s="124"/>
      <c r="C110" s="216"/>
      <c r="D110" s="217"/>
      <c r="E110" s="217"/>
      <c r="F110" s="217"/>
      <c r="G110" s="217"/>
      <c r="H110" s="217"/>
      <c r="I110" s="217"/>
      <c r="J110" s="217"/>
      <c r="K110" s="217"/>
      <c r="L110" s="218"/>
      <c r="M110" s="139"/>
    </row>
    <row r="111" spans="2:14">
      <c r="B111" s="124"/>
      <c r="C111" s="131"/>
      <c r="D111" s="141"/>
      <c r="E111" s="121"/>
      <c r="F111" s="121"/>
      <c r="G111" s="138"/>
      <c r="H111" s="138"/>
      <c r="I111" s="138"/>
      <c r="J111" s="121"/>
      <c r="K111" s="154"/>
      <c r="L111" s="154"/>
      <c r="M111" s="139"/>
    </row>
    <row r="112" spans="2:14">
      <c r="B112" s="142"/>
      <c r="C112" s="143"/>
      <c r="D112" s="143"/>
      <c r="E112" s="143"/>
      <c r="F112" s="143"/>
      <c r="G112" s="144"/>
      <c r="H112" s="144"/>
      <c r="I112" s="144"/>
      <c r="J112" s="144"/>
      <c r="K112" s="145"/>
      <c r="L112" s="145"/>
      <c r="M112" s="146"/>
    </row>
    <row r="114" spans="2:13" s="148" customFormat="1">
      <c r="B114" s="27" t="s">
        <v>75</v>
      </c>
      <c r="C114" s="147"/>
    </row>
    <row r="115" spans="2:13" s="148" customFormat="1">
      <c r="B115" s="26"/>
    </row>
    <row r="116" spans="2:13" s="148" customFormat="1">
      <c r="B116" s="157" t="str">
        <f>CONCATENATE("El RIESGO INHERENTE de la Auditoría es ",J98)</f>
        <v>El RIESGO INHERENTE de la Auditoría es Bajo</v>
      </c>
      <c r="C116" s="156"/>
      <c r="D116" s="156"/>
      <c r="E116" s="156"/>
      <c r="F116" s="156"/>
      <c r="G116" s="156"/>
      <c r="H116" s="156"/>
      <c r="I116" s="156"/>
      <c r="J116" s="156"/>
      <c r="K116" s="156"/>
      <c r="L116" s="156"/>
      <c r="M116" s="156"/>
    </row>
    <row r="117" spans="2:13" s="148" customFormat="1">
      <c r="B117" s="206" t="s">
        <v>76</v>
      </c>
      <c r="C117" s="206"/>
      <c r="D117" s="206"/>
      <c r="E117" s="206"/>
      <c r="F117" s="206"/>
      <c r="G117" s="206"/>
      <c r="H117" s="206"/>
      <c r="I117" s="206"/>
      <c r="J117" s="206"/>
      <c r="K117" s="206"/>
      <c r="L117" s="206"/>
      <c r="M117" s="206"/>
    </row>
    <row r="118" spans="2:13" s="148" customFormat="1">
      <c r="B118" s="206"/>
      <c r="C118" s="206"/>
      <c r="D118" s="206"/>
      <c r="E118" s="206"/>
      <c r="F118" s="206"/>
      <c r="G118" s="206"/>
      <c r="H118" s="206"/>
      <c r="I118" s="206"/>
      <c r="J118" s="206"/>
      <c r="K118" s="206"/>
      <c r="L118" s="206"/>
      <c r="M118" s="206"/>
    </row>
    <row r="119" spans="2:13" s="148" customFormat="1"/>
    <row r="120" spans="2:13" s="148" customFormat="1">
      <c r="B120" s="149" t="s">
        <v>77</v>
      </c>
    </row>
    <row r="121" spans="2:13" s="148" customFormat="1">
      <c r="B121" s="149" t="s">
        <v>78</v>
      </c>
    </row>
    <row r="122" spans="2:13" s="148" customFormat="1">
      <c r="B122" s="149" t="s">
        <v>79</v>
      </c>
    </row>
    <row r="123" spans="2:13" s="148" customFormat="1">
      <c r="B123" s="149" t="s">
        <v>80</v>
      </c>
    </row>
    <row r="124" spans="2:13" s="148" customFormat="1"/>
    <row r="125" spans="2:13" s="148" customFormat="1"/>
    <row r="126" spans="2:13" s="148" customFormat="1"/>
    <row r="127" spans="2:13" s="148" customFormat="1"/>
    <row r="128" spans="2:13" s="148" customFormat="1"/>
    <row r="129" s="148" customFormat="1"/>
    <row r="130" s="148" customFormat="1"/>
    <row r="131" s="148" customFormat="1"/>
    <row r="132" s="148" customFormat="1"/>
    <row r="133" s="148" customFormat="1"/>
    <row r="134" s="148" customFormat="1"/>
    <row r="135" s="148" customFormat="1"/>
    <row r="136" s="148" customFormat="1"/>
    <row r="137" s="148" customFormat="1"/>
    <row r="138" s="148" customFormat="1"/>
    <row r="139" s="148" customFormat="1"/>
    <row r="140" s="148" customFormat="1"/>
    <row r="141" s="148" customFormat="1"/>
    <row r="142" s="148" customFormat="1"/>
    <row r="143" s="148" customFormat="1"/>
    <row r="144" s="148" customFormat="1"/>
    <row r="145" s="148" customFormat="1"/>
    <row r="146" s="148" customFormat="1"/>
    <row r="147" s="148" customFormat="1"/>
    <row r="148" s="148" customFormat="1"/>
    <row r="149" s="148" customFormat="1"/>
    <row r="150" s="148" customFormat="1"/>
    <row r="151" s="148" customFormat="1"/>
    <row r="152" s="148" customFormat="1"/>
    <row r="153" s="148" customFormat="1"/>
    <row r="154" s="148" customFormat="1"/>
    <row r="155" s="148" customFormat="1"/>
    <row r="156" s="148" customFormat="1"/>
    <row r="157" s="148" customFormat="1"/>
    <row r="158" s="148" customFormat="1"/>
    <row r="159" s="148" customFormat="1"/>
    <row r="160" s="148" customFormat="1"/>
    <row r="161" s="148" customFormat="1"/>
    <row r="162" s="148" customFormat="1"/>
    <row r="163" s="148" customFormat="1"/>
    <row r="164" s="148" customFormat="1"/>
    <row r="165" s="148" customFormat="1"/>
    <row r="166" s="148" customFormat="1"/>
    <row r="167" s="148" customFormat="1"/>
    <row r="168" s="148" customFormat="1"/>
    <row r="169" s="148" customFormat="1"/>
    <row r="170" s="148" customFormat="1"/>
    <row r="171" s="148" customFormat="1"/>
    <row r="172" s="148" customFormat="1"/>
    <row r="173" s="148" customFormat="1"/>
    <row r="174" s="148" customFormat="1"/>
    <row r="175" s="148" customFormat="1"/>
    <row r="176" s="148" customFormat="1"/>
    <row r="177" s="148" customFormat="1"/>
    <row r="178" s="148" customFormat="1"/>
    <row r="179" s="148" customFormat="1"/>
    <row r="180" s="148" customFormat="1"/>
    <row r="181" s="148" customFormat="1"/>
    <row r="182" s="148" customFormat="1"/>
    <row r="183" s="148" customFormat="1"/>
    <row r="184" s="148" customFormat="1"/>
    <row r="185" s="148" customFormat="1"/>
    <row r="186" s="148" customFormat="1"/>
    <row r="187" s="148" customFormat="1"/>
    <row r="188" s="148" customFormat="1"/>
    <row r="189" s="148" customFormat="1"/>
    <row r="190" s="148" customFormat="1"/>
    <row r="191" s="148" customFormat="1"/>
    <row r="192" s="148" customFormat="1"/>
    <row r="193" s="148" customFormat="1"/>
    <row r="194" s="148" customFormat="1"/>
    <row r="195" s="148" customFormat="1"/>
    <row r="196" s="148" customFormat="1"/>
    <row r="197" s="148" customFormat="1"/>
    <row r="198" s="148" customFormat="1"/>
    <row r="199" s="148" customFormat="1"/>
    <row r="200" s="148" customFormat="1"/>
    <row r="201" s="148" customFormat="1"/>
    <row r="202" s="148" customFormat="1"/>
    <row r="203" s="148" customFormat="1"/>
    <row r="204" s="148" customFormat="1"/>
    <row r="205" s="148" customFormat="1"/>
    <row r="206" s="148" customFormat="1"/>
    <row r="207" s="148" customFormat="1"/>
    <row r="208" s="148" customFormat="1"/>
    <row r="209" s="148" customFormat="1"/>
    <row r="210" s="148" customFormat="1"/>
    <row r="211" s="148" customFormat="1"/>
    <row r="212" s="148" customFormat="1"/>
    <row r="213" s="148" customFormat="1"/>
    <row r="214" s="148" customFormat="1"/>
    <row r="215" s="148" customFormat="1"/>
    <row r="216" s="148" customFormat="1"/>
    <row r="217" s="148" customFormat="1"/>
    <row r="218" s="148" customFormat="1"/>
    <row r="219" s="148" customFormat="1"/>
    <row r="220" s="148" customFormat="1"/>
    <row r="221" s="148" customFormat="1"/>
    <row r="222" s="148" customFormat="1"/>
    <row r="223" s="148" customFormat="1"/>
    <row r="224" s="148" customFormat="1"/>
    <row r="225" s="148" customFormat="1"/>
    <row r="226" s="148" customFormat="1"/>
    <row r="227" s="148" customFormat="1"/>
    <row r="228" s="148" customFormat="1"/>
    <row r="229" s="148" customFormat="1"/>
    <row r="230" s="148" customFormat="1"/>
    <row r="231" s="148" customFormat="1"/>
    <row r="232" s="148" customFormat="1"/>
    <row r="233" s="148" customFormat="1"/>
    <row r="234" s="148" customFormat="1"/>
    <row r="235" s="148" customFormat="1"/>
    <row r="236" s="148" customFormat="1"/>
    <row r="237" s="148" customFormat="1"/>
  </sheetData>
  <mergeCells count="34">
    <mergeCell ref="G91:H91"/>
    <mergeCell ref="B117:M118"/>
    <mergeCell ref="G78:H78"/>
    <mergeCell ref="B84:H84"/>
    <mergeCell ref="B86:H86"/>
    <mergeCell ref="B87:H87"/>
    <mergeCell ref="B88:H88"/>
    <mergeCell ref="B89:H89"/>
    <mergeCell ref="C108:L110"/>
    <mergeCell ref="B71:H71"/>
    <mergeCell ref="B74:H74"/>
    <mergeCell ref="B75:H75"/>
    <mergeCell ref="B77:H77"/>
    <mergeCell ref="B90:H90"/>
    <mergeCell ref="B50:H50"/>
    <mergeCell ref="B52:H52"/>
    <mergeCell ref="G53:H53"/>
    <mergeCell ref="B61:H61"/>
    <mergeCell ref="B62:H62"/>
    <mergeCell ref="B37:H37"/>
    <mergeCell ref="B38:H38"/>
    <mergeCell ref="B39:H39"/>
    <mergeCell ref="B44:H44"/>
    <mergeCell ref="B46:H46"/>
    <mergeCell ref="B13:M15"/>
    <mergeCell ref="B26:M26"/>
    <mergeCell ref="B33:H33"/>
    <mergeCell ref="B34:H34"/>
    <mergeCell ref="B36:H36"/>
    <mergeCell ref="C3:I3"/>
    <mergeCell ref="C4:I4"/>
    <mergeCell ref="B5:I5"/>
    <mergeCell ref="B6:I6"/>
    <mergeCell ref="K9:M9"/>
  </mergeCells>
  <dataValidations count="1">
    <dataValidation type="list" allowBlank="1" showInputMessage="1" showErrorMessage="1" errorTitle="VALORES PERMITIDOS" error="S: Respuesta Afirmativa_x000a_N: Respuesta Negativa_x000a_NP: No aplicable" sqref="M73:M77" xr:uid="{00000000-0002-0000-0300-000000000000}">
      <formula1>"S, N, NP"</formula1>
    </dataValidation>
  </dataValidations>
  <pageMargins left="0.39370078740157483" right="0.19685039370078741" top="0.78740157480314965" bottom="0.78740157480314965" header="0.51181102362204722" footer="0.39370078740157483"/>
  <pageSetup paperSize="9" firstPageNumber="10" orientation="portrait" useFirstPageNumber="1" horizontalDpi="300" verticalDpi="300" r:id="rId1"/>
  <headerFooter alignWithMargins="0"/>
  <drawing r:id="rId2"/>
  <legacyDrawing r:id="rId3"/>
  <controls>
    <mc:AlternateContent xmlns:mc="http://schemas.openxmlformats.org/markup-compatibility/2006">
      <mc:Choice Requires="x14">
        <control shapeId="1074" r:id="rId4" name="CheckBox1">
          <controlPr defaultSize="0" autoLine="0" linkedCell="C105" r:id="rId5">
            <anchor moveWithCells="1">
              <from>
                <xdr:col>2</xdr:col>
                <xdr:colOff>22860</xdr:colOff>
                <xdr:row>102</xdr:row>
                <xdr:rowOff>22860</xdr:rowOff>
              </from>
              <to>
                <xdr:col>5</xdr:col>
                <xdr:colOff>335280</xdr:colOff>
                <xdr:row>104</xdr:row>
                <xdr:rowOff>121920</xdr:rowOff>
              </to>
            </anchor>
          </controlPr>
        </control>
      </mc:Choice>
      <mc:Fallback>
        <control shapeId="1074" r:id="rId4" name="CheckBox1"/>
      </mc:Fallback>
    </mc:AlternateContent>
    <mc:AlternateContent xmlns:mc="http://schemas.openxmlformats.org/markup-compatibility/2006">
      <mc:Choice Requires="x14">
        <control shapeId="1073" r:id="rId6" name="ScrollBar1">
          <controlPr defaultSize="0" autoLine="0" linkedCell="D106" r:id="rId7">
            <anchor moveWithCells="1">
              <from>
                <xdr:col>2</xdr:col>
                <xdr:colOff>22860</xdr:colOff>
                <xdr:row>105</xdr:row>
                <xdr:rowOff>7620</xdr:rowOff>
              </from>
              <to>
                <xdr:col>4</xdr:col>
                <xdr:colOff>487680</xdr:colOff>
                <xdr:row>106</xdr:row>
                <xdr:rowOff>22860</xdr:rowOff>
              </to>
            </anchor>
          </controlPr>
        </control>
      </mc:Choice>
      <mc:Fallback>
        <control shapeId="1073" r:id="rId6" name="ScrollBar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t:lpstr>
      <vt:lpstr>S</vt:lpstr>
      <vt:lpstr>D</vt:lpstr>
      <vt:lpstr>Ev. RIESGO INHERENTE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dc:creator>
  <cp:lastModifiedBy>Vanessa Gil</cp:lastModifiedBy>
  <dcterms:created xsi:type="dcterms:W3CDTF">2013-10-30T02:18:12Z</dcterms:created>
  <dcterms:modified xsi:type="dcterms:W3CDTF">2020-11-25T19:43:24Z</dcterms:modified>
</cp:coreProperties>
</file>