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5565" windowWidth="12120" windowHeight="2820"/>
  </bookViews>
  <sheets>
    <sheet name="Presupuesto PM" sheetId="9" r:id="rId1"/>
  </sheets>
  <calcPr calcId="144525"/>
  <customWorkbookViews>
    <customWorkbookView name="darcie - Personal View" guid="{EEDD1B77-D165-48DB-B06A-8BE20C52DE8D}" mergeInterval="0" personalView="1" maximized="1" windowWidth="1020" windowHeight="592" activeSheetId="1"/>
    <customWorkbookView name="Astrid Klopsch - Personal View" guid="{436D111F-628A-46A2-A6BF-7830CC8DF5B7}" mergeInterval="0" personalView="1" maximized="1" windowWidth="988" windowHeight="369" activeSheetId="1"/>
    <customWorkbookView name="Eileen  Brewer - Personal View" guid="{CCE102FF-7A4A-40A9-B3BE-A5FD62318598}" mergeInterval="0" personalView="1" maximized="1" windowWidth="984" windowHeight="558" activeSheetId="1"/>
    <customWorkbookView name="Astrid - Personal View" guid="{BAAEBD33-55A1-4BE1-819C-02523CC96E6A}" mergeInterval="0" personalView="1" maximized="1" windowWidth="1003" windowHeight="233" activeSheetId="1"/>
  </customWorkbookViews>
</workbook>
</file>

<file path=xl/calcChain.xml><?xml version="1.0" encoding="utf-8"?>
<calcChain xmlns="http://schemas.openxmlformats.org/spreadsheetml/2006/main">
  <c r="C22" i="9" l="1"/>
  <c r="B22" i="9"/>
  <c r="C68" i="9" l="1"/>
  <c r="B14" i="9" l="1"/>
  <c r="B43" i="9" l="1"/>
  <c r="B55" i="9"/>
  <c r="B49" i="9"/>
  <c r="B32" i="9"/>
  <c r="B16" i="9"/>
  <c r="C16" i="9" s="1"/>
  <c r="C43" i="9" l="1"/>
  <c r="C49" i="9"/>
  <c r="C55" i="9"/>
  <c r="B56" i="9"/>
  <c r="B58" i="9" l="1"/>
  <c r="B8" i="9"/>
  <c r="B9" i="9"/>
  <c r="E8" i="9"/>
  <c r="E7" i="9"/>
  <c r="C32" i="9"/>
</calcChain>
</file>

<file path=xl/sharedStrings.xml><?xml version="1.0" encoding="utf-8"?>
<sst xmlns="http://schemas.openxmlformats.org/spreadsheetml/2006/main" count="60" uniqueCount="55">
  <si>
    <t>Coste Total Software</t>
  </si>
  <si>
    <t>Presupuesto del Plan de Marketig de Juanitas - 2020</t>
  </si>
  <si>
    <t xml:space="preserve">Total Ingresos </t>
  </si>
  <si>
    <t>Total Gastos</t>
  </si>
  <si>
    <t>Ingreso Total Neto</t>
  </si>
  <si>
    <t>Estimación presupuesto 2020</t>
  </si>
  <si>
    <t>INGRESOS</t>
  </si>
  <si>
    <t>GASTOS</t>
  </si>
  <si>
    <t xml:space="preserve">SOFTWARE </t>
  </si>
  <si>
    <t>CRM</t>
  </si>
  <si>
    <t>Redes sociales</t>
  </si>
  <si>
    <t>VENTAS Y MARKETING</t>
  </si>
  <si>
    <t>Marketing directo</t>
  </si>
  <si>
    <t>Publicidad impresa</t>
  </si>
  <si>
    <t>Eventos/Ferias/Patrocinios</t>
  </si>
  <si>
    <t>RELACIONES PÚBLICAS</t>
  </si>
  <si>
    <t>Comunicados de prensa &amp; relaciones con medios</t>
  </si>
  <si>
    <t>PÁGINA WEB</t>
  </si>
  <si>
    <t>Diseño de web y Desarrollo</t>
  </si>
  <si>
    <t>Coste Total Ventas y Marketing</t>
  </si>
  <si>
    <t>Coste Total Relaciones Públicas</t>
  </si>
  <si>
    <t>Coste Total Página Web</t>
  </si>
  <si>
    <t>TOTAL GASTOS</t>
  </si>
  <si>
    <t>TOTAL INGRESOS</t>
  </si>
  <si>
    <t>Blog</t>
  </si>
  <si>
    <r>
      <t xml:space="preserve">Optimización SEO </t>
    </r>
    <r>
      <rPr>
        <i/>
        <sz val="10"/>
        <rFont val="Arial"/>
        <family val="2"/>
      </rPr>
      <t>onpage/offpage</t>
    </r>
  </si>
  <si>
    <t>E-mail marketing</t>
  </si>
  <si>
    <t>Gastos de gestión</t>
  </si>
  <si>
    <t>Estrategia en RRSS y Blog</t>
  </si>
  <si>
    <t>Gestión de RRSS y Blog</t>
  </si>
  <si>
    <t>Publicidad online</t>
  </si>
  <si>
    <t>Marketing de contenidos web</t>
  </si>
  <si>
    <t>RESULTADO DE EXPLOTACIÓN</t>
  </si>
  <si>
    <t>(%) sobre ingresos totales</t>
  </si>
  <si>
    <t>(%) sobre inversión capital</t>
  </si>
  <si>
    <t>ROI</t>
  </si>
  <si>
    <t>ROAS</t>
  </si>
  <si>
    <t>Ingresos Netos Anuales</t>
  </si>
  <si>
    <t>Beneficios generados por plan de acciones</t>
  </si>
  <si>
    <t>Prioridades de las acciones del Plan de Marketig de Juanitas - 2020</t>
  </si>
  <si>
    <t>Estrategia</t>
  </si>
  <si>
    <t>Acciones</t>
  </si>
  <si>
    <t>Presupuesto</t>
  </si>
  <si>
    <t>Prioridad 1</t>
  </si>
  <si>
    <t>Prioridad 2</t>
  </si>
  <si>
    <t>Prioridad 3</t>
  </si>
  <si>
    <t>Social Media</t>
  </si>
  <si>
    <t>Publicación de sorteos, concursos, ofertas y promociones y programa de fidelización</t>
  </si>
  <si>
    <t>Marketing de contenidos</t>
  </si>
  <si>
    <t>Creación de un Blog, envío de newsletters</t>
  </si>
  <si>
    <t>SEO</t>
  </si>
  <si>
    <t>Estudio de palabras clave, nueva arquitectura del sitio web, creación de contenidos, optimización de metaetiquetas e imágenes, linkbuilding y linkbaiting.</t>
  </si>
  <si>
    <t>TOTAL</t>
  </si>
  <si>
    <t>x</t>
  </si>
  <si>
    <t>Inversión realizada para los gastos del departamento de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</si>
</sst>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(&quot;$&quot;* #,##0.00_);_(&quot;$&quot;* \(#,##0.00\);_(&quot;$&quot;* &quot;-&quot;??_);_(@_)"/>
    <numFmt numFmtId="165" formatCode="_-[$€-2]\ * #,##0.00_-;\-[$€-2]\ * #,##0.00_-;_-[$€-2]\ * &quot;-&quot;??_-;_-@_-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2"/>
      <color theme="3"/>
      <name val="Arial"/>
      <family val="2"/>
    </font>
    <font>
      <b/>
      <sz val="11"/>
      <color theme="0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CF2F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5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4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7" borderId="0" xfId="0" applyFont="1" applyFill="1" applyAlignment="1">
      <alignment horizontal="left"/>
    </xf>
    <xf numFmtId="0" fontId="4" fillId="7" borderId="0" xfId="0" applyFont="1" applyFill="1" applyBorder="1"/>
    <xf numFmtId="0" fontId="0" fillId="7" borderId="0" xfId="0" applyFill="1"/>
    <xf numFmtId="0" fontId="2" fillId="2" borderId="0" xfId="0" applyFont="1" applyFill="1" applyAlignment="1">
      <alignment vertical="center"/>
    </xf>
    <xf numFmtId="0" fontId="7" fillId="2" borderId="0" xfId="0" applyFont="1" applyFill="1"/>
    <xf numFmtId="0" fontId="3" fillId="5" borderId="0" xfId="0" applyFont="1" applyFill="1"/>
    <xf numFmtId="0" fontId="3" fillId="4" borderId="0" xfId="0" applyFont="1" applyFill="1" applyAlignment="1">
      <alignment vertical="center"/>
    </xf>
    <xf numFmtId="165" fontId="4" fillId="7" borderId="0" xfId="1" applyNumberFormat="1" applyFont="1" applyFill="1" applyAlignment="1">
      <alignment horizontal="left"/>
    </xf>
    <xf numFmtId="165" fontId="0" fillId="7" borderId="0" xfId="1" applyNumberFormat="1" applyFont="1" applyFill="1"/>
    <xf numFmtId="165" fontId="3" fillId="4" borderId="0" xfId="1" applyNumberFormat="1" applyFont="1" applyFill="1"/>
    <xf numFmtId="165" fontId="4" fillId="2" borderId="0" xfId="1" applyNumberFormat="1" applyFont="1" applyFill="1" applyAlignment="1">
      <alignment horizontal="left"/>
    </xf>
    <xf numFmtId="165" fontId="0" fillId="2" borderId="0" xfId="1" applyNumberFormat="1" applyFont="1" applyFill="1"/>
    <xf numFmtId="165" fontId="0" fillId="0" borderId="1" xfId="1" applyNumberFormat="1" applyFont="1" applyBorder="1" applyAlignment="1">
      <alignment horizontal="center"/>
    </xf>
    <xf numFmtId="165" fontId="3" fillId="5" borderId="0" xfId="1" applyNumberFormat="1" applyFont="1" applyFill="1"/>
    <xf numFmtId="165" fontId="0" fillId="0" borderId="0" xfId="0" applyNumberFormat="1"/>
    <xf numFmtId="9" fontId="0" fillId="0" borderId="0" xfId="2" applyFont="1"/>
    <xf numFmtId="0" fontId="3" fillId="4" borderId="2" xfId="0" applyFont="1" applyFill="1" applyBorder="1" applyAlignment="1">
      <alignment vertical="center"/>
    </xf>
    <xf numFmtId="44" fontId="3" fillId="4" borderId="1" xfId="1" applyNumberFormat="1" applyFont="1" applyFill="1" applyBorder="1" applyAlignment="1">
      <alignment horizontal="center"/>
    </xf>
    <xf numFmtId="0" fontId="3" fillId="8" borderId="0" xfId="0" applyFont="1" applyFill="1"/>
    <xf numFmtId="165" fontId="3" fillId="8" borderId="0" xfId="0" applyNumberFormat="1" applyFont="1" applyFill="1"/>
    <xf numFmtId="0" fontId="3" fillId="5" borderId="0" xfId="0" applyFont="1" applyFill="1" applyAlignment="1">
      <alignment vertical="center"/>
    </xf>
    <xf numFmtId="165" fontId="3" fillId="5" borderId="0" xfId="1" applyNumberFormat="1" applyFont="1" applyFill="1" applyAlignment="1">
      <alignment vertical="center"/>
    </xf>
    <xf numFmtId="10" fontId="3" fillId="5" borderId="0" xfId="2" applyNumberFormat="1" applyFont="1" applyFill="1" applyAlignment="1">
      <alignment horizontal="center" vertical="center"/>
    </xf>
    <xf numFmtId="0" fontId="0" fillId="8" borderId="0" xfId="0" applyFill="1"/>
    <xf numFmtId="0" fontId="8" fillId="6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0" fontId="3" fillId="4" borderId="0" xfId="2" applyNumberFormat="1" applyFont="1" applyFill="1" applyAlignment="1">
      <alignment horizontal="center" vertical="center"/>
    </xf>
    <xf numFmtId="10" fontId="2" fillId="0" borderId="1" xfId="2" applyNumberFormat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vertical="center"/>
    </xf>
    <xf numFmtId="0" fontId="0" fillId="9" borderId="7" xfId="0" applyFill="1" applyBorder="1" applyAlignment="1">
      <alignment vertical="center" wrapText="1"/>
    </xf>
    <xf numFmtId="165" fontId="0" fillId="9" borderId="7" xfId="0" applyNumberForma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9" borderId="11" xfId="0" applyFont="1" applyFill="1" applyBorder="1" applyAlignment="1">
      <alignment vertical="center"/>
    </xf>
    <xf numFmtId="0" fontId="0" fillId="9" borderId="12" xfId="0" applyFill="1" applyBorder="1" applyAlignment="1">
      <alignment vertical="center" wrapText="1"/>
    </xf>
    <xf numFmtId="165" fontId="0" fillId="9" borderId="12" xfId="0" applyNumberForma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4" fillId="2" borderId="0" xfId="0" applyFont="1" applyFill="1" applyBorder="1"/>
    <xf numFmtId="0" fontId="6" fillId="3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CF2F8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tabSelected="1"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1" width="58.140625" customWidth="1"/>
    <col min="2" max="2" width="27.5703125" bestFit="1" customWidth="1"/>
    <col min="3" max="3" width="22.5703125" bestFit="1" customWidth="1"/>
    <col min="4" max="6" width="12" bestFit="1" customWidth="1"/>
  </cols>
  <sheetData>
    <row r="1" spans="1:6" ht="15.75" x14ac:dyDescent="0.25">
      <c r="A1" s="2" t="s">
        <v>1</v>
      </c>
    </row>
    <row r="3" spans="1:6" ht="15" x14ac:dyDescent="0.25">
      <c r="A3" s="6" t="s">
        <v>37</v>
      </c>
      <c r="B3" s="18">
        <v>80000</v>
      </c>
    </row>
    <row r="4" spans="1:6" ht="11.25" customHeight="1" x14ac:dyDescent="0.2"/>
    <row r="5" spans="1:6" ht="8.25" customHeight="1" x14ac:dyDescent="0.2"/>
    <row r="6" spans="1:6" x14ac:dyDescent="0.2">
      <c r="B6" s="4" t="s">
        <v>5</v>
      </c>
    </row>
    <row r="7" spans="1:6" ht="16.5" customHeight="1" x14ac:dyDescent="0.2">
      <c r="A7" s="5" t="s">
        <v>2</v>
      </c>
      <c r="B7" s="21">
        <v>12000</v>
      </c>
      <c r="D7" s="3" t="s">
        <v>35</v>
      </c>
      <c r="E7" s="36">
        <f>((B7-B8)/B8)</f>
        <v>0.85242358752701453</v>
      </c>
    </row>
    <row r="8" spans="1:6" ht="15" customHeight="1" x14ac:dyDescent="0.2">
      <c r="A8" s="5" t="s">
        <v>3</v>
      </c>
      <c r="B8" s="21">
        <f>B56</f>
        <v>6478</v>
      </c>
      <c r="C8" s="23"/>
      <c r="D8" s="3" t="s">
        <v>36</v>
      </c>
      <c r="E8" s="37">
        <f>B7/B8</f>
        <v>1.8524235875270145</v>
      </c>
    </row>
    <row r="9" spans="1:6" ht="15.75" customHeight="1" x14ac:dyDescent="0.25">
      <c r="A9" s="25" t="s">
        <v>4</v>
      </c>
      <c r="B9" s="26">
        <f>B7-B8</f>
        <v>5522</v>
      </c>
    </row>
    <row r="12" spans="1:6" ht="15" x14ac:dyDescent="0.25">
      <c r="A12" s="60" t="s">
        <v>6</v>
      </c>
      <c r="B12" s="60"/>
      <c r="C12" s="34" t="s">
        <v>33</v>
      </c>
      <c r="E12" s="23"/>
    </row>
    <row r="13" spans="1:6" ht="8.25" customHeight="1" x14ac:dyDescent="0.2">
      <c r="A13" s="9"/>
      <c r="B13" s="16"/>
      <c r="C13" s="9"/>
      <c r="E13" s="23"/>
    </row>
    <row r="14" spans="1:6" x14ac:dyDescent="0.2">
      <c r="A14" s="10" t="s">
        <v>38</v>
      </c>
      <c r="B14" s="17">
        <f>B7</f>
        <v>12000</v>
      </c>
      <c r="C14" s="10"/>
    </row>
    <row r="15" spans="1:6" ht="9" customHeight="1" x14ac:dyDescent="0.2">
      <c r="A15" s="11"/>
      <c r="B15" s="17"/>
      <c r="C15" s="11"/>
      <c r="F15" s="24"/>
    </row>
    <row r="16" spans="1:6" ht="15" x14ac:dyDescent="0.25">
      <c r="A16" s="6" t="s">
        <v>23</v>
      </c>
      <c r="B16" s="18">
        <f>B14</f>
        <v>12000</v>
      </c>
      <c r="C16" s="35">
        <f>B16/B3</f>
        <v>0.15</v>
      </c>
    </row>
    <row r="18" spans="1:8" ht="15" x14ac:dyDescent="0.25">
      <c r="A18" s="61" t="s">
        <v>7</v>
      </c>
      <c r="B18" s="61"/>
      <c r="C18" s="33" t="s">
        <v>33</v>
      </c>
      <c r="D18" s="23"/>
      <c r="H18" s="24"/>
    </row>
    <row r="19" spans="1:8" ht="8.25" customHeight="1" x14ac:dyDescent="0.2">
      <c r="A19" s="7"/>
      <c r="B19" s="19"/>
      <c r="C19" s="7"/>
      <c r="E19" s="23"/>
    </row>
    <row r="20" spans="1:8" x14ac:dyDescent="0.2">
      <c r="A20" s="59" t="s">
        <v>54</v>
      </c>
      <c r="B20" s="20">
        <v>6478</v>
      </c>
      <c r="C20" s="59"/>
    </row>
    <row r="21" spans="1:8" ht="9" customHeight="1" x14ac:dyDescent="0.2">
      <c r="A21" s="1"/>
      <c r="B21" s="20"/>
      <c r="C21" s="1"/>
      <c r="F21" s="24"/>
    </row>
    <row r="22" spans="1:8" ht="15" x14ac:dyDescent="0.25">
      <c r="A22" s="6" t="s">
        <v>22</v>
      </c>
      <c r="B22" s="18">
        <f>B20</f>
        <v>6478</v>
      </c>
      <c r="C22" s="35">
        <f>B22/B3</f>
        <v>8.0975000000000005E-2</v>
      </c>
    </row>
    <row r="24" spans="1:8" ht="15" x14ac:dyDescent="0.25">
      <c r="A24" s="61" t="s">
        <v>7</v>
      </c>
      <c r="B24" s="61"/>
      <c r="C24" s="33" t="s">
        <v>34</v>
      </c>
    </row>
    <row r="25" spans="1:8" x14ac:dyDescent="0.2">
      <c r="A25" s="7"/>
      <c r="B25" s="19"/>
      <c r="C25" s="7"/>
    </row>
    <row r="26" spans="1:8" ht="16.5" customHeight="1" x14ac:dyDescent="0.2">
      <c r="A26" s="12" t="s">
        <v>8</v>
      </c>
      <c r="B26" s="20"/>
      <c r="C26" s="12"/>
    </row>
    <row r="27" spans="1:8" x14ac:dyDescent="0.2">
      <c r="A27" s="1" t="s">
        <v>9</v>
      </c>
      <c r="B27" s="20">
        <v>880</v>
      </c>
      <c r="C27" s="1"/>
    </row>
    <row r="28" spans="1:8" x14ac:dyDescent="0.2">
      <c r="A28" s="1" t="s">
        <v>10</v>
      </c>
      <c r="B28" s="20">
        <v>300</v>
      </c>
      <c r="C28" s="1"/>
    </row>
    <row r="29" spans="1:8" ht="14.25" customHeight="1" x14ac:dyDescent="0.2">
      <c r="A29" s="8" t="s">
        <v>24</v>
      </c>
      <c r="B29" s="20">
        <v>100</v>
      </c>
      <c r="C29" s="8"/>
      <c r="F29" s="24"/>
    </row>
    <row r="30" spans="1:8" ht="13.5" customHeight="1" x14ac:dyDescent="0.2">
      <c r="A30" s="13" t="s">
        <v>26</v>
      </c>
      <c r="B30" s="20">
        <v>200</v>
      </c>
      <c r="C30" s="13"/>
    </row>
    <row r="31" spans="1:8" ht="13.5" customHeight="1" x14ac:dyDescent="0.2">
      <c r="A31" s="1"/>
      <c r="B31" s="20"/>
      <c r="C31" s="1"/>
    </row>
    <row r="32" spans="1:8" ht="13.5" customHeight="1" x14ac:dyDescent="0.25">
      <c r="A32" s="14" t="s">
        <v>0</v>
      </c>
      <c r="B32" s="22">
        <f>SUM(B27:B31)</f>
        <v>1480</v>
      </c>
      <c r="C32" s="31">
        <f>B32/$B$8</f>
        <v>0.22846557579499846</v>
      </c>
    </row>
    <row r="33" spans="1:6" ht="13.5" customHeight="1" x14ac:dyDescent="0.2">
      <c r="A33" s="1"/>
      <c r="B33" s="20"/>
      <c r="C33" s="1"/>
    </row>
    <row r="34" spans="1:6" ht="18.75" customHeight="1" x14ac:dyDescent="0.2">
      <c r="A34" s="12" t="s">
        <v>11</v>
      </c>
      <c r="B34" s="20"/>
      <c r="C34" s="12"/>
    </row>
    <row r="35" spans="1:6" ht="13.5" customHeight="1" x14ac:dyDescent="0.2">
      <c r="A35" s="8" t="s">
        <v>28</v>
      </c>
      <c r="B35" s="20">
        <v>400</v>
      </c>
      <c r="C35" s="8"/>
    </row>
    <row r="36" spans="1:6" ht="13.5" customHeight="1" x14ac:dyDescent="0.2">
      <c r="A36" s="8" t="s">
        <v>29</v>
      </c>
      <c r="B36" s="20">
        <v>400</v>
      </c>
      <c r="C36" s="8"/>
    </row>
    <row r="37" spans="1:6" x14ac:dyDescent="0.2">
      <c r="A37" s="8" t="s">
        <v>30</v>
      </c>
      <c r="B37" s="20">
        <v>520</v>
      </c>
      <c r="C37" s="8"/>
    </row>
    <row r="38" spans="1:6" x14ac:dyDescent="0.2">
      <c r="A38" s="8" t="s">
        <v>12</v>
      </c>
      <c r="B38" s="20">
        <v>780</v>
      </c>
      <c r="C38" s="8"/>
    </row>
    <row r="39" spans="1:6" x14ac:dyDescent="0.2">
      <c r="A39" s="8" t="s">
        <v>31</v>
      </c>
      <c r="B39" s="20">
        <v>450</v>
      </c>
      <c r="C39" s="8"/>
    </row>
    <row r="40" spans="1:6" ht="15.75" customHeight="1" x14ac:dyDescent="0.2">
      <c r="A40" s="1" t="s">
        <v>13</v>
      </c>
      <c r="B40" s="20">
        <v>220</v>
      </c>
      <c r="C40" s="1"/>
      <c r="F40" s="23"/>
    </row>
    <row r="41" spans="1:6" x14ac:dyDescent="0.2">
      <c r="A41" s="1" t="s">
        <v>14</v>
      </c>
      <c r="B41" s="20">
        <v>880</v>
      </c>
      <c r="C41" s="1"/>
    </row>
    <row r="42" spans="1:6" x14ac:dyDescent="0.2">
      <c r="A42" s="1"/>
      <c r="B42" s="20"/>
      <c r="C42" s="1"/>
    </row>
    <row r="43" spans="1:6" ht="15" x14ac:dyDescent="0.25">
      <c r="A43" s="14" t="s">
        <v>19</v>
      </c>
      <c r="B43" s="22">
        <f>SUM(B35:B42)</f>
        <v>3650</v>
      </c>
      <c r="C43" s="31">
        <f>B43/$B$16</f>
        <v>0.30416666666666664</v>
      </c>
    </row>
    <row r="44" spans="1:6" x14ac:dyDescent="0.2">
      <c r="A44" s="1"/>
      <c r="B44" s="20"/>
      <c r="C44" s="1"/>
    </row>
    <row r="45" spans="1:6" ht="9" customHeight="1" x14ac:dyDescent="0.2">
      <c r="A45" s="12" t="s">
        <v>15</v>
      </c>
      <c r="B45" s="20"/>
      <c r="C45" s="12"/>
    </row>
    <row r="46" spans="1:6" ht="15.75" customHeight="1" x14ac:dyDescent="0.2">
      <c r="A46" s="1" t="s">
        <v>16</v>
      </c>
      <c r="B46" s="20">
        <v>240</v>
      </c>
      <c r="C46" s="1"/>
    </row>
    <row r="47" spans="1:6" x14ac:dyDescent="0.2">
      <c r="A47" s="8" t="s">
        <v>27</v>
      </c>
      <c r="B47" s="20">
        <v>288</v>
      </c>
      <c r="C47" s="8"/>
    </row>
    <row r="48" spans="1:6" x14ac:dyDescent="0.2">
      <c r="A48" s="1"/>
      <c r="B48" s="20"/>
      <c r="C48" s="1"/>
    </row>
    <row r="49" spans="1:6" ht="15" x14ac:dyDescent="0.25">
      <c r="A49" s="14" t="s">
        <v>20</v>
      </c>
      <c r="B49" s="22">
        <f>SUM(B46:B48)</f>
        <v>528</v>
      </c>
      <c r="C49" s="31">
        <f>B49/$B$16</f>
        <v>4.3999999999999997E-2</v>
      </c>
    </row>
    <row r="50" spans="1:6" ht="16.5" customHeight="1" x14ac:dyDescent="0.2">
      <c r="A50" s="1"/>
      <c r="B50" s="20"/>
      <c r="C50" s="1"/>
    </row>
    <row r="51" spans="1:6" ht="16.5" customHeight="1" x14ac:dyDescent="0.2">
      <c r="A51" s="12" t="s">
        <v>17</v>
      </c>
      <c r="B51" s="20"/>
      <c r="C51" s="12"/>
    </row>
    <row r="52" spans="1:6" x14ac:dyDescent="0.2">
      <c r="A52" s="1" t="s">
        <v>18</v>
      </c>
      <c r="B52" s="20">
        <v>540</v>
      </c>
      <c r="C52" s="1"/>
    </row>
    <row r="53" spans="1:6" x14ac:dyDescent="0.2">
      <c r="A53" s="8" t="s">
        <v>25</v>
      </c>
      <c r="B53" s="20">
        <v>280</v>
      </c>
      <c r="C53" s="8"/>
    </row>
    <row r="54" spans="1:6" x14ac:dyDescent="0.2">
      <c r="A54" s="1"/>
      <c r="B54" s="20"/>
      <c r="C54" s="1"/>
    </row>
    <row r="55" spans="1:6" ht="15" x14ac:dyDescent="0.2">
      <c r="A55" s="29" t="s">
        <v>21</v>
      </c>
      <c r="B55" s="30">
        <f>SUM(B52:B54)</f>
        <v>820</v>
      </c>
      <c r="C55" s="31">
        <f>B55/$B$16</f>
        <v>6.8333333333333329E-2</v>
      </c>
    </row>
    <row r="56" spans="1:6" ht="15" x14ac:dyDescent="0.25">
      <c r="A56" s="15" t="s">
        <v>22</v>
      </c>
      <c r="B56" s="18">
        <f>B32+B43+B49+B55</f>
        <v>6478</v>
      </c>
      <c r="C56" s="15"/>
    </row>
    <row r="58" spans="1:6" ht="15" x14ac:dyDescent="0.25">
      <c r="A58" s="27" t="s">
        <v>32</v>
      </c>
      <c r="B58" s="28">
        <f>B16-B56</f>
        <v>5522</v>
      </c>
      <c r="C58" s="32"/>
    </row>
    <row r="61" spans="1:6" ht="15.75" x14ac:dyDescent="0.25">
      <c r="A61" s="2" t="s">
        <v>39</v>
      </c>
    </row>
    <row r="63" spans="1:6" ht="13.5" thickBot="1" x14ac:dyDescent="0.25"/>
    <row r="64" spans="1:6" ht="15.75" thickBot="1" x14ac:dyDescent="0.25">
      <c r="A64" s="49" t="s">
        <v>40</v>
      </c>
      <c r="B64" s="49" t="s">
        <v>41</v>
      </c>
      <c r="C64" s="49" t="s">
        <v>42</v>
      </c>
      <c r="D64" s="49" t="s">
        <v>43</v>
      </c>
      <c r="E64" s="49" t="s">
        <v>44</v>
      </c>
      <c r="F64" s="40" t="s">
        <v>45</v>
      </c>
    </row>
    <row r="65" spans="1:6" ht="51" x14ac:dyDescent="0.2">
      <c r="A65" s="41" t="s">
        <v>46</v>
      </c>
      <c r="B65" s="42" t="s">
        <v>47</v>
      </c>
      <c r="C65" s="43">
        <v>400</v>
      </c>
      <c r="D65" s="51"/>
      <c r="E65" s="52" t="s">
        <v>53</v>
      </c>
      <c r="F65" s="53"/>
    </row>
    <row r="66" spans="1:6" ht="25.5" x14ac:dyDescent="0.2">
      <c r="A66" s="44" t="s">
        <v>48</v>
      </c>
      <c r="B66" s="38" t="s">
        <v>49</v>
      </c>
      <c r="C66" s="39">
        <v>400</v>
      </c>
      <c r="D66" s="54"/>
      <c r="E66" s="54"/>
      <c r="F66" s="55" t="s">
        <v>53</v>
      </c>
    </row>
    <row r="67" spans="1:6" ht="77.25" thickBot="1" x14ac:dyDescent="0.25">
      <c r="A67" s="45" t="s">
        <v>50</v>
      </c>
      <c r="B67" s="46" t="s">
        <v>51</v>
      </c>
      <c r="C67" s="47">
        <v>820</v>
      </c>
      <c r="D67" s="56" t="s">
        <v>53</v>
      </c>
      <c r="E67" s="57"/>
      <c r="F67" s="58"/>
    </row>
    <row r="68" spans="1:6" ht="15.75" thickBot="1" x14ac:dyDescent="0.25">
      <c r="B68" s="49" t="s">
        <v>52</v>
      </c>
      <c r="C68" s="50">
        <f>SUM(C65:C67)</f>
        <v>1620</v>
      </c>
      <c r="D68" s="49"/>
      <c r="E68" s="49"/>
      <c r="F68" s="48"/>
    </row>
  </sheetData>
  <mergeCells count="3">
    <mergeCell ref="A12:B12"/>
    <mergeCell ref="A24:B24"/>
    <mergeCell ref="A18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 PM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Soraya Guapita</dc:creator>
  <cp:lastModifiedBy>Soraya Guapita</cp:lastModifiedBy>
  <cp:lastPrinted>2004-09-15T17:44:51Z</cp:lastPrinted>
  <dcterms:created xsi:type="dcterms:W3CDTF">2002-03-19T21:41:08Z</dcterms:created>
  <dcterms:modified xsi:type="dcterms:W3CDTF">2020-01-19T19:32:13Z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TC011507371033</vt:lpwstr>
  </property>
</Properties>
</file>