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6" activeTab="0"/>
  </bookViews>
  <sheets>
    <sheet name="Resumen" sheetId="1" r:id="rId1"/>
    <sheet name="Hoja1" sheetId="2" state="hidden" r:id="rId2"/>
    <sheet name="Seccion_5" sheetId="3" r:id="rId3"/>
    <sheet name="Seccion_6" sheetId="4" r:id="rId4"/>
    <sheet name="Seccion_7" sheetId="5" r:id="rId5"/>
    <sheet name="Seccion_8" sheetId="6" r:id="rId6"/>
    <sheet name="Seccion_9" sheetId="7" r:id="rId7"/>
    <sheet name="Seccion_10" sheetId="8" r:id="rId8"/>
    <sheet name="Seccion_11" sheetId="9" r:id="rId9"/>
    <sheet name="Seccion_12" sheetId="10" r:id="rId10"/>
    <sheet name="Seccion_13" sheetId="11" r:id="rId11"/>
    <sheet name="Seccion_14" sheetId="12" r:id="rId12"/>
    <sheet name="Seccion_15" sheetId="13" r:id="rId13"/>
  </sheets>
  <definedNames/>
  <calcPr fullCalcOnLoad="1"/>
</workbook>
</file>

<file path=xl/sharedStrings.xml><?xml version="1.0" encoding="utf-8"?>
<sst xmlns="http://schemas.openxmlformats.org/spreadsheetml/2006/main" count="1480" uniqueCount="554">
  <si>
    <t>Evaluación de Madurez respecto a los controles definidos en la ISO 27002</t>
  </si>
  <si>
    <t>Resumen de cumplimiento por Dominios</t>
  </si>
  <si>
    <t>Dominio</t>
  </si>
  <si>
    <t>% de Efectividad</t>
  </si>
  <si>
    <t># NC Mayores</t>
  </si>
  <si>
    <t># NC Menores</t>
  </si>
  <si>
    <t>Control OK</t>
  </si>
  <si>
    <t>5.- Política 
De Seguridad</t>
  </si>
  <si>
    <t>6.- Aspectos 
Organizativos
de la SI</t>
  </si>
  <si>
    <t>7.- Gestión de activos</t>
  </si>
  <si>
    <t>8.- Seguridad ligada 
A RRHH</t>
  </si>
  <si>
    <t>9.- Seguridad física 
Y del entorno</t>
  </si>
  <si>
    <t>10.- Comunic.
y Operaciones</t>
  </si>
  <si>
    <t xml:space="preserve">11.- Control 
De acceso </t>
  </si>
  <si>
    <t>12.- Adquisición, 
Desarrollo y
 Mantenimiento 
De los SI</t>
  </si>
  <si>
    <t>13.- Gestión de 
Incidentes deSI</t>
  </si>
  <si>
    <t xml:space="preserve">14.- Continuidad 
Del negocio </t>
  </si>
  <si>
    <t>15.- Cumplimiento</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</si>
  <si>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</si>
  <si>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</si>
  <si>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</si>
  <si>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</si>
  <si>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</si>
  <si>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</si>
  <si>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</si>
  <si>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</si>
  <si>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</si>
  <si>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</si>
  <si>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</si>
  <si>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</si>
  <si>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</si>
  <si>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</si>
  <si>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</si>
  <si>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</si>
  <si>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</si>
  <si>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</si>
  <si>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</si>
  <si>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</si>
  <si>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</si>
  <si>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</si>
  <si>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</si>
  <si>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</si>
  <si>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</si>
  <si>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</si>
  <si>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</si>
  <si>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</si>
  <si>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</si>
  <si>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</si>
  <si>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Control en la Normativa</t>
  </si>
  <si>
    <t>Sección</t>
  </si>
  <si>
    <t>Control</t>
  </si>
  <si>
    <t>Estado</t>
  </si>
  <si>
    <t>POLÍTICA DE SEGURIDAD</t>
  </si>
  <si>
    <t>5.1</t>
  </si>
  <si>
    <t>Política de Seguridad de la información</t>
  </si>
  <si>
    <t>5.1.1</t>
  </si>
  <si>
    <t>Documento de Política de Seguridad de la Información</t>
  </si>
  <si>
    <t>La dirección debería aprobar un documento de política de Seguridad de la información, publicarlo y distribuirlo a todos los afectados</t>
  </si>
  <si>
    <t>Sin Implementar</t>
  </si>
  <si>
    <t>5.1.2</t>
  </si>
  <si>
    <t xml:space="preserve">Revisión de la política de seguridad de la información </t>
  </si>
  <si>
    <t xml:space="preserve">La política de seguridad de la información debería revisarse a intervalos planificados o siempre que se produzcan cambios significativos, a fin de asegurar que se mantenga su idoneidad, adecuación y eficacia. </t>
  </si>
  <si>
    <t>ASPECTOS ORGANIZATIVOS DE LA SEGURIDAD DE LA INFORMACIÓN</t>
  </si>
  <si>
    <t>6.1</t>
  </si>
  <si>
    <t>Organización Interna</t>
  </si>
  <si>
    <t>6.1.1</t>
  </si>
  <si>
    <t xml:space="preserve">Compromiso de la Dirección con la seguridad de la información </t>
  </si>
  <si>
    <t xml:space="preserve">La Dirección debería prestar un apoyo activo a la seguridad dentro de la organización a través de directrices claras, un compromiso demostrado, asignaciones explícitas y el reconocimiento de las responsabilidades de seguridad de la información. </t>
  </si>
  <si>
    <t>6.1.2</t>
  </si>
  <si>
    <t xml:space="preserve">Coordinación de la seguridad de la información </t>
  </si>
  <si>
    <t>Las actividades relativas a la seguridad de la información deberían ser coordinadas entre los representantes de las diferentes partes de la organización con sus correspondientes roles y funciones de trabajo.</t>
  </si>
  <si>
    <t>6.1.3</t>
  </si>
  <si>
    <t xml:space="preserve">Asignación de responsabilidades relativas a la seguridad de la información </t>
  </si>
  <si>
    <t>Deberían definirse claramente todas las responsabilidades relativas a la seguridad de la información.</t>
  </si>
  <si>
    <t>6.1.4</t>
  </si>
  <si>
    <t xml:space="preserve">Proceso de autorización de recursos para el tratamiento de la información </t>
  </si>
  <si>
    <t xml:space="preserve">Para cada nuevo recurso de tratamiento de la información, debería definirse e implantarse un proceso de autorización por parte de la Dirección. </t>
  </si>
  <si>
    <t>6.1.5</t>
  </si>
  <si>
    <t>Acuerdos de confidencialidad</t>
  </si>
  <si>
    <t xml:space="preserve">Debería determinarse y revisarse periódicamente la necesidad de establecer acuerdos de confidencialidad o no revelación, que reflejen las necesidades de la organización para la protección de la información. </t>
  </si>
  <si>
    <t>6.1.6</t>
  </si>
  <si>
    <t>Contacto con las autoridades</t>
  </si>
  <si>
    <t xml:space="preserve">Deberían mantenerse los contactos adecuados con las autoridades competentes. </t>
  </si>
  <si>
    <t>Totalmente Implementado</t>
  </si>
  <si>
    <t>6.1.7</t>
  </si>
  <si>
    <t>Contacto con grupos de especial interés</t>
  </si>
  <si>
    <t>Deberían mantenerse los contactos adecuados con grupos de interés especial, u otros foros, y asociaciones profesionales especializadas en seguridad.</t>
  </si>
  <si>
    <t>6.1.8</t>
  </si>
  <si>
    <t>Revisión independiente de la seguridad de la información</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</si>
  <si>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</si>
  <si>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6.2</t>
  </si>
  <si>
    <t>Terceros</t>
  </si>
  <si>
    <t>6.2.1</t>
  </si>
  <si>
    <t>Identificación de los riesgos derivados del acceso de terceros 
Control</t>
  </si>
  <si>
    <t xml:space="preserve">Deberían identificarse los riesgos para la información y para los dispositivos de tratamiento de la información de la organización derivados de los procesos de negocio que requieran de terceros, e implantar los controles apropiados antes de otorgar el acceso. </t>
  </si>
  <si>
    <t>6.2.2</t>
  </si>
  <si>
    <t>Tratamiento de la seguridad en la relación con los clientes</t>
  </si>
  <si>
    <t>Deberían tratarse todos los requisitos de seguridad identificados, antes de otorgar acceso a los clientes a los activos o a la información de la organización</t>
  </si>
  <si>
    <t>Parcialmente Implementado</t>
  </si>
  <si>
    <t>6.2.3</t>
  </si>
  <si>
    <t>Tratamiento de la seguridad en contratos con terceros</t>
  </si>
  <si>
    <t xml:space="preserve">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 </t>
  </si>
  <si>
    <t>GESTIÓN DE ACTIVOS</t>
  </si>
  <si>
    <t>7.1</t>
  </si>
  <si>
    <t>Responsabilidad sobre los activos</t>
  </si>
  <si>
    <t>7.1.1</t>
  </si>
  <si>
    <t xml:space="preserve">Inventario de activos </t>
  </si>
  <si>
    <t xml:space="preserve">Todos los activos deberían estar claramente identificados y debería elaborarse y mantenerse un inventario de todos los activos importantes. </t>
  </si>
  <si>
    <t>7.1.2</t>
  </si>
  <si>
    <t>Propiedad de los activos</t>
  </si>
  <si>
    <t>Toda la información y activos asociados con los recursos para el tratamiento de la información deberían tener un propietario que forme parte de la organización y haya sido designado como propietario.</t>
  </si>
  <si>
    <t>7.1.3</t>
  </si>
  <si>
    <t>Uso aceptable de los activos</t>
  </si>
  <si>
    <t xml:space="preserve">Se deberían identificar, documentar e implantar las reglas para el uso aceptable de la información y de los activos asociados con los recursos para el tratamiento de la información. </t>
  </si>
  <si>
    <t>7.2</t>
  </si>
  <si>
    <t>Clasificación de la información</t>
  </si>
  <si>
    <t>7.2.1</t>
  </si>
  <si>
    <t xml:space="preserve">Directrices de clasificación </t>
  </si>
  <si>
    <t>La información debería ser clasificada según su valor, los requisitos legales, su sensibilidad y criticidad para la organización</t>
  </si>
  <si>
    <t>7.2.2</t>
  </si>
  <si>
    <t xml:space="preserve">Etiquetado y manipulado de la información </t>
  </si>
  <si>
    <t>Se debería desarrollar e implantar un conjunto adecuado de procedimientos para etiquetar y manejar la información, de acuerdo con el esquema de clasificación adoptado por la organización</t>
  </si>
  <si>
    <t>SEGURIDAD LIGADA A LOS RECURSOS HUMANOS</t>
  </si>
  <si>
    <t>8.1</t>
  </si>
  <si>
    <t>Antes del Empleo</t>
  </si>
  <si>
    <t>8.1.1</t>
  </si>
  <si>
    <t xml:space="preserve">Funciones y responsabilidades </t>
  </si>
  <si>
    <t xml:space="preserve">Las funciones y responsabilidades de seguridad de los empleados, contratistas y terceros se deberían definir y documentar de acuerdo con la política de seguridad de la información de la organización. </t>
  </si>
  <si>
    <t>8.1.2</t>
  </si>
  <si>
    <t xml:space="preserve">Investigación de antecedentes </t>
  </si>
  <si>
    <t xml:space="preserve">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 </t>
  </si>
  <si>
    <t>8.1.3</t>
  </si>
  <si>
    <t xml:space="preserve">Términos y condiciones de contratación </t>
  </si>
  <si>
    <t xml:space="preserve">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 </t>
  </si>
  <si>
    <t>8.2</t>
  </si>
  <si>
    <t>Durante el Empleo</t>
  </si>
  <si>
    <t>8.2.1</t>
  </si>
  <si>
    <t xml:space="preserve">Responsabilidades de la Dirección </t>
  </si>
  <si>
    <t xml:space="preserve">La Dirección debería exigir a los empleados, contratistas y terceros, que apliquen la seguridad de acuerdo con las políticas y procedimientos establecidos en la organización. </t>
  </si>
  <si>
    <t>8.2.2</t>
  </si>
  <si>
    <t xml:space="preserve">Concienciación, formación y capacitación en seguridad de la información </t>
  </si>
  <si>
    <t xml:space="preserve">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 </t>
  </si>
  <si>
    <t>8.2.3</t>
  </si>
  <si>
    <t xml:space="preserve">Proceso disciplinario </t>
  </si>
  <si>
    <t>Debería existir un proceso disciplinario formal para los empleados que hayan provocado alguna violación de la seguridad</t>
  </si>
  <si>
    <t>8.3</t>
  </si>
  <si>
    <t>Cese del Empleo o cambio de puesto de trabajo</t>
  </si>
  <si>
    <t>8.3.1</t>
  </si>
  <si>
    <t>Responsabilidad del cese o cambio</t>
  </si>
  <si>
    <t xml:space="preserve">Las responsabilidades para proceder al cese en el empleo o al cambio de puesto de trabajo deberían estar claramente definidas y asignadas. </t>
  </si>
  <si>
    <t>8.3.2</t>
  </si>
  <si>
    <t>Devolución de activos</t>
  </si>
  <si>
    <t>Todos los empleados, contratistas y terceros deberían devolver todos los activos de la organización que estén en su poder al finalizar su empleo, contrato o acuerdo.</t>
  </si>
  <si>
    <t>8.3.3</t>
  </si>
  <si>
    <t xml:space="preserve">Retirada de los derechos de acceso </t>
  </si>
  <si>
    <t xml:space="preserve">Los derechos de acceso a la información y a los recursos de tratamiento de la información de todos los empleados, contratistas y terceros deberían ser retirados a la finalización del empleo, del contrato o del acuerdo, o bien deberían ser adaptados a los cambios producidos. </t>
  </si>
  <si>
    <t>SEGURIDAD FÍSICA Y DEL ENTORNO</t>
  </si>
  <si>
    <t>9.1</t>
  </si>
  <si>
    <t>Áreas seguras</t>
  </si>
  <si>
    <t>9.1.1</t>
  </si>
  <si>
    <t xml:space="preserve">Perímetro de seguridad física </t>
  </si>
  <si>
    <t xml:space="preserve">Se deberían utilizar perímetros de seguridad (barreras, muros, puertas de entrada con control de acceso a través de tarjeta, o puestos de control) para proteger las áreas que contienen la información y los recursos de tratamiento de la información. </t>
  </si>
  <si>
    <t>9.1.2</t>
  </si>
  <si>
    <t xml:space="preserve">Controles físicos de entrada </t>
  </si>
  <si>
    <t>Las áreas seguras deberían estar protegidas por controles de entrada adecuados, para asegurar que únicamente se permite el acceso al personal autorizado.</t>
  </si>
  <si>
    <t>9.1.3</t>
  </si>
  <si>
    <t>Seguridad de oficinas, despachos e instalaciones</t>
  </si>
  <si>
    <t xml:space="preserve"> </t>
  </si>
  <si>
    <t>9.1.4</t>
  </si>
  <si>
    <t xml:space="preserve">Protección contra las amenazas externas y de origen ambiental </t>
  </si>
  <si>
    <t>Se debería diseñar y aplicar una protección física contra el daño causado por fuego, inundación, terremoto, explosión, revueltas sociales y otras formas de desastres naturales o provocados por el hombre.</t>
  </si>
  <si>
    <t>9.1.5</t>
  </si>
  <si>
    <t>Trabajo en áreas seguras</t>
  </si>
  <si>
    <t>Se deberían diseñar e implantar una protección física y una serie de directrices para trabajar en las áreas seguras</t>
  </si>
  <si>
    <t>9.1.6</t>
  </si>
  <si>
    <t>Áreas de acceso público y de carga y descarga</t>
  </si>
  <si>
    <t xml:space="preserve">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 </t>
  </si>
  <si>
    <t>No Aplica</t>
  </si>
  <si>
    <t>9.2</t>
  </si>
  <si>
    <t xml:space="preserve">Seguridad de los equipos </t>
  </si>
  <si>
    <t>9.2.1</t>
  </si>
  <si>
    <t xml:space="preserve">Emplazamiento y protección de equipos </t>
  </si>
  <si>
    <t xml:space="preserve">Los equipos deberían situarse o protegerse de forma que se reduzcan los riesgos derivados de las amenazas y peligros de origen ambiental así como las ocasiones de que se produzcan accesos no autorizados. </t>
  </si>
  <si>
    <t>9.2.2</t>
  </si>
  <si>
    <t>Instalaciones de suministro</t>
  </si>
  <si>
    <t xml:space="preserve">Los equipos deberían estar protegidos contra fallos de alimentación y otras anomalías causadas por fallos en las instalaciones de suministro. </t>
  </si>
  <si>
    <t>9.2.3</t>
  </si>
  <si>
    <t xml:space="preserve">Seguridad del cableado </t>
  </si>
  <si>
    <t>El cableado eléctrico y de telecomunicaciones que transmite datos o que da soporte a los servicios de información debería estar protegido frente a interceptaciones o daños.</t>
  </si>
  <si>
    <t>9.2.4</t>
  </si>
  <si>
    <t>Mantenimiento de los equipos</t>
  </si>
  <si>
    <t>Los equipos deberían recibir un mantenimiento correcto que asegure su disponibilidad y su integridad</t>
  </si>
  <si>
    <t>9.2.5</t>
  </si>
  <si>
    <t xml:space="preserve">Seguridad de los equipos fuera de las instalaciones </t>
  </si>
  <si>
    <t xml:space="preserve">Teniendo en cuenta los diferentes riesgos que conlleva trabajar fuera de las instalaciones de la organización, deberían aplicarse medidas de seguridad a los equipos situados fuera de dichas instalaciones. </t>
  </si>
  <si>
    <t>9.2.6</t>
  </si>
  <si>
    <t>Reutilización o retirada segura de equipos</t>
  </si>
  <si>
    <t xml:space="preserve">Todos los soportes de almacenamiento deberían ser comprobados para confirmar que todo dato sensible y todas las licencias de software se han eliminado o bien se han borrado o sobreescrito de manera segura, antes de su retirada. </t>
  </si>
  <si>
    <t>9.2.7</t>
  </si>
  <si>
    <t>Retirada de materiales propiedad de la empresa</t>
  </si>
  <si>
    <t>Los equipos, la información o el software no deberían sacarse de las instalaciones, sin una autorización previa</t>
  </si>
  <si>
    <t xml:space="preserve">GESTIÓN DE COMUNICACIONES Y OPERACIONES </t>
  </si>
  <si>
    <t>10.1</t>
  </si>
  <si>
    <t xml:space="preserve">Responsabilidades y procedimientos de operación </t>
  </si>
  <si>
    <t>10.1.1</t>
  </si>
  <si>
    <t xml:space="preserve">Documentación de los procedimientos de operación </t>
  </si>
  <si>
    <t>Deberían documentarse y mantenerse los procedimientos de operación y ponerse a disposición de todos los usuarios que los necesiten.</t>
  </si>
  <si>
    <t>10.1.2</t>
  </si>
  <si>
    <t xml:space="preserve">Gestión de cambios </t>
  </si>
  <si>
    <t>Deberían controlarse los cambios en los recursos y en los sistemas de tratamiento de la información</t>
  </si>
  <si>
    <t>10.1.3</t>
  </si>
  <si>
    <t xml:space="preserve">Segregación de tareas </t>
  </si>
  <si>
    <t>Las tareas y áreas de responsabilidad deberían segregarse para reducir la posibilidad de que se produzcan modificaciones no autorizadas o no intencionadas o usos indebidos de los activos de la organización.</t>
  </si>
  <si>
    <t>10.1.4</t>
  </si>
  <si>
    <t xml:space="preserve">Separación de los recursos de desarrollo, prueba y operación </t>
  </si>
  <si>
    <t xml:space="preserve">Deberían separarse los recursos de desarrollo, de pruebas y de operación, para reducir los riesgos de acceso no autorizado o los cambios en el sistema en producción. </t>
  </si>
  <si>
    <t>10.2</t>
  </si>
  <si>
    <t xml:space="preserve">Gestión de la provisión de servicios por terceros </t>
  </si>
  <si>
    <t>10.2.1</t>
  </si>
  <si>
    <t xml:space="preserve">Provisión de servicios </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</si>
  <si>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</si>
  <si>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10.2.2</t>
  </si>
  <si>
    <t>Supervisión y revisión de los servicios prestados por terceros</t>
  </si>
  <si>
    <t xml:space="preserve">Los servicios, informes y registros proporcionados por un tercero deberían ser objeto de supervisión y revisión periódicas, y también deberían llevarse a cabo auditorias periódicas. </t>
  </si>
  <si>
    <t>10.2.3</t>
  </si>
  <si>
    <t>Gestión del cambio en los servicios prestados por terceros</t>
  </si>
  <si>
    <t xml:space="preserve">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 </t>
  </si>
  <si>
    <t>10.3</t>
  </si>
  <si>
    <t xml:space="preserve">Planificación y aceptación del sistema </t>
  </si>
  <si>
    <t>10.3.1</t>
  </si>
  <si>
    <t xml:space="preserve">Gestión de capacidades </t>
  </si>
  <si>
    <t xml:space="preserve">La utilización de los recursos se debería supervisar y ajustar así como realizar proyecciones de los requisitos futuros de capacidad, para garantizar el rendimiento requerido del sistema. </t>
  </si>
  <si>
    <t>10.3.2</t>
  </si>
  <si>
    <t xml:space="preserve">Aceptación del sistema </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</si>
  <si>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</si>
  <si>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10.4</t>
  </si>
  <si>
    <t xml:space="preserve">Protección contra el código malicioso y descargable </t>
  </si>
  <si>
    <t>10.4.1</t>
  </si>
  <si>
    <t xml:space="preserve">Controles contra el código malicioso </t>
  </si>
  <si>
    <t>Se deberían implantar controles de detección, prevención y recuperación que sirvan como protección contra el código malicioso y se deberían implantar procedimientos adecuados de concienciación del usuario.</t>
  </si>
  <si>
    <t>10.4.2</t>
  </si>
  <si>
    <t xml:space="preserve">Controles contra el código descargado en el cliente </t>
  </si>
  <si>
    <t xml:space="preserve">Cuando se autorice el uso de código descargado en el cliente, la configuración debería garantizar que dicho código autorizado funciona de acuerdo con una política de seguridad claramente definida, y se debería evitar que se ejecute el código no autorizado. </t>
  </si>
  <si>
    <t>10.5</t>
  </si>
  <si>
    <t xml:space="preserve">Copias de seguridad </t>
  </si>
  <si>
    <t>10.5.1</t>
  </si>
  <si>
    <t xml:space="preserve">Copias de seguridad de la información </t>
  </si>
  <si>
    <t xml:space="preserve">Se deberían realizar copias de seguridad de la información y del software, y se deberían probar periódicamente conforme a la política de copias de seguridad acordada. </t>
  </si>
  <si>
    <t>10.6</t>
  </si>
  <si>
    <t>Gestión de la seguridad de las redes</t>
  </si>
  <si>
    <t>10.6.1</t>
  </si>
  <si>
    <t xml:space="preserve">Controles de red </t>
  </si>
  <si>
    <t>Las redes deberían estar adecuadamente gestionadas y controladas, para que estén protegidas frente a posibles amenazas y para mantener la seguridad de los sistemas y de las aplicaciones que utilizan estas redes, incluyendo la información en tránsito.</t>
  </si>
  <si>
    <t>10.6.2</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</si>
  <si>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</si>
  <si>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</si>
  <si>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10.7</t>
  </si>
  <si>
    <t>Manipulación de los soportes</t>
  </si>
  <si>
    <t>10.7.1</t>
  </si>
  <si>
    <t xml:space="preserve">Gestión de soportes extraíbles </t>
  </si>
  <si>
    <t>Se deberían establecer procedimientos para la gestión de los soportes extraíbles</t>
  </si>
  <si>
    <t>10.7.2</t>
  </si>
  <si>
    <t xml:space="preserve">Retirada de soportes </t>
  </si>
  <si>
    <t>Los soportes deberían ser retirados de forma segura cuando yano vayan a ser necesarios, mediante los procedimientos formales establecidos</t>
  </si>
  <si>
    <t>10.7.3</t>
  </si>
  <si>
    <t xml:space="preserve">Procedimientos de manipulación de la información </t>
  </si>
  <si>
    <t>Deberían establecerse procedimientos para la manipulación y el almacenamiento de la información, de modo que se proteja dicha información contra la revelación no autorizada o el uso indebido.</t>
  </si>
  <si>
    <t>10.7.4</t>
  </si>
  <si>
    <t>Seguridad de la documentación del sistema</t>
  </si>
  <si>
    <t>La documentación del sistema debería estar protegida contra accesos no autorizados.</t>
  </si>
  <si>
    <t>10.8</t>
  </si>
  <si>
    <t>Intercambio de información</t>
  </si>
  <si>
    <t>10.8.1</t>
  </si>
  <si>
    <t xml:space="preserve">Políticas y procedimientos de intercambio de información </t>
  </si>
  <si>
    <t>Deberían establecerse políticas, procedimientos y controles formales que protejan el intercambio de información mediante el uso de todo tipo de recursos de comunicación</t>
  </si>
  <si>
    <t>10.8.2</t>
  </si>
  <si>
    <t>Acuerdos de intercambio</t>
  </si>
  <si>
    <t>Deberían establecerse acuerdos para el intercambio de información y de software entre la organización y los terceros</t>
  </si>
  <si>
    <t>10.8.3</t>
  </si>
  <si>
    <t xml:space="preserve">Soportes físicos en tránsito </t>
  </si>
  <si>
    <t>Durante el transporte fuera de los límites físicos de la organización, los soportes que contengan información deberían estar protegidos contra accesos no autorizados, usos indebidos o deterioro</t>
  </si>
  <si>
    <t>10.8.4</t>
  </si>
  <si>
    <t xml:space="preserve">Mensajería electrónica </t>
  </si>
  <si>
    <t>La información que sea objeto de mensajería electrónica debería estar adecuadamente protegida</t>
  </si>
  <si>
    <t>10.8.5</t>
  </si>
  <si>
    <t xml:space="preserve">Sistemas de información empresariales </t>
  </si>
  <si>
    <t xml:space="preserve">Deberían formularse e implantarse políticas y procedimientos para proteger la información asociada a la interconexión de los sistemas de información empresariales. </t>
  </si>
  <si>
    <t>10.9</t>
  </si>
  <si>
    <t>Servicios de comercio electrónico</t>
  </si>
  <si>
    <t>10.9.1</t>
  </si>
  <si>
    <t xml:space="preserve">Comercio electrónico </t>
  </si>
  <si>
    <t xml:space="preserve">La información incluida en el comercio electrónico que se transmita a través de redes públicas debería protegerse contra las actividades fraudulentas, las disputas contractuales,y la revelación o modificación no autorizada de dicha información. </t>
  </si>
  <si>
    <t>10.9.2</t>
  </si>
  <si>
    <t xml:space="preserve">Transacciones en línea </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</si>
  <si>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</si>
  <si>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10.9.3</t>
  </si>
  <si>
    <t>Información públicamente disponible</t>
  </si>
  <si>
    <t>La integridad de la información puesta a disposición pública se debería proteger para evitar modificaciones no Autorizadas.</t>
  </si>
  <si>
    <t>10.10</t>
  </si>
  <si>
    <t>Supervisión</t>
  </si>
  <si>
    <t>10.10.1</t>
  </si>
  <si>
    <t>Registros de auditoría</t>
  </si>
  <si>
    <t xml:space="preserve">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 </t>
  </si>
  <si>
    <t>10.10.2</t>
  </si>
  <si>
    <t>Supervisión del uso del sistema</t>
  </si>
  <si>
    <t>Se deberían establecer procedimientos para supervisar el uso de los recursos de tratamiento de la información y se deberían revisar periódicamente los resultados de las actividades de supervisión</t>
  </si>
  <si>
    <t>10.10.3</t>
  </si>
  <si>
    <t xml:space="preserve">Protección de la información de los registros </t>
  </si>
  <si>
    <t>Los dispositivos de registro y la información de los registros deberían estar protegidos contra manipulaciones indebidas y accesos no autorizados.</t>
  </si>
  <si>
    <t>10.10.4</t>
  </si>
  <si>
    <t xml:space="preserve">Registros de administración y operación </t>
  </si>
  <si>
    <t xml:space="preserve">Se deberían registrar las actividades del administrador y del operador del sistema. </t>
  </si>
  <si>
    <t>10.10.5</t>
  </si>
  <si>
    <t xml:space="preserve">Registro de fallos </t>
  </si>
  <si>
    <t>Los fallos deberían ser registrados y analizados y se deberían tomar las correspondientes acciones</t>
  </si>
  <si>
    <t>10.10.6</t>
  </si>
  <si>
    <t xml:space="preserve">Sincronización del reloj </t>
  </si>
  <si>
    <t>Los relojes de todos los sistemas de tratamiento de la información dentro de una organización o de un dominio de seguridad, deberían estar sincronizados con una única fuente precisa y acordada de tiempo</t>
  </si>
  <si>
    <t xml:space="preserve">CONTROL DE ACCESO </t>
  </si>
  <si>
    <t>11.1</t>
  </si>
  <si>
    <t>Requisitos de negocio para el control de acceso</t>
  </si>
  <si>
    <t>11.1.1</t>
  </si>
  <si>
    <t xml:space="preserve">Política de control de acceso </t>
  </si>
  <si>
    <t xml:space="preserve">Se debería establecer, documentar y revisar una política de control de acceso basada en los requisitos del negocio y de seguridad para el acceso. </t>
  </si>
  <si>
    <t>11.2</t>
  </si>
  <si>
    <t xml:space="preserve">Gestión de acceso de usuario </t>
  </si>
  <si>
    <t>11.2.1</t>
  </si>
  <si>
    <t xml:space="preserve">Registro de usuario </t>
  </si>
  <si>
    <t xml:space="preserve">Debería establecerse un procedimiento formal de registro y de anulación de usuarios para conceder y revocar el acceso a todos los sistemas y servicios de información. </t>
  </si>
  <si>
    <t>11.2.2</t>
  </si>
  <si>
    <t xml:space="preserve">Gestión de privilegios </t>
  </si>
  <si>
    <t>La asignación y el uso de privilegios deberían estar restringidos y controlados.</t>
  </si>
  <si>
    <t>11.2.3</t>
  </si>
  <si>
    <t xml:space="preserve">Gestión de contraseñas de usuario </t>
  </si>
  <si>
    <t>La asignación de contraseñas debería ser controlada a través de un proceso de gestión formal.</t>
  </si>
  <si>
    <t>11.2.4</t>
  </si>
  <si>
    <t xml:space="preserve">Revisión de los derechos de acceso de usuario </t>
  </si>
  <si>
    <t>La Dirección debería revisar los derechos de acceso de usuario a intervalos regulares y utilizando un proceso formal.</t>
  </si>
  <si>
    <t>11.3</t>
  </si>
  <si>
    <t xml:space="preserve">Responsabilidades de usuario </t>
  </si>
  <si>
    <t>11.3.1</t>
  </si>
  <si>
    <t xml:space="preserve">Uso de contraseñas </t>
  </si>
  <si>
    <t xml:space="preserve">Se debería requerir a los usuarios el seguir las buenas prácticas de seguridad en la seleccióny el uso de las contraseñas. </t>
  </si>
  <si>
    <t>11.3.2</t>
  </si>
  <si>
    <t>Equipo de usuario desatendido</t>
  </si>
  <si>
    <t>Los usuarios deberían asegurarse de que el equipo desatendido tiene la protección adecuada</t>
  </si>
  <si>
    <t>11.3.3</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</si>
  <si>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</si>
  <si>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</si>
  <si>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11.4</t>
  </si>
  <si>
    <t xml:space="preserve">Control de acceso a la red </t>
  </si>
  <si>
    <t>11.4.1</t>
  </si>
  <si>
    <t xml:space="preserve">Política de uso de los servicios en red </t>
  </si>
  <si>
    <t xml:space="preserve">Se debería proporcionar a los usuarios únicamente el acceso a los servicios para que los que hayan sido específicamente autorizados. </t>
  </si>
  <si>
    <t>11.4.2</t>
  </si>
  <si>
    <t>Autenticación de usuario para conexiones externas</t>
  </si>
  <si>
    <t>Se deberían utilizar los métodos apropiados de autenticación para controlar el acceso de los usuarios remotos</t>
  </si>
  <si>
    <t>11.4.3</t>
  </si>
  <si>
    <t>Identificación de los equipos en las redes</t>
  </si>
  <si>
    <t>La identificación automática de los equipos se debería considerar como un medio de autenticación de las conexiones provenientes de localizaciones y equipos específicos</t>
  </si>
  <si>
    <t>11.4.4</t>
  </si>
  <si>
    <t>Diagnóstico remoto y protección de los puertos de configuración</t>
  </si>
  <si>
    <t>Se debería controlar el acceso físico y lógico a los puertos de diagnóstico y de configuración</t>
  </si>
  <si>
    <t>11.4.5</t>
  </si>
  <si>
    <t>Segregación de las redes</t>
  </si>
  <si>
    <t>Los grupos de servicios de información, usuarios y sistemas de información deberían estar segregados en redes.</t>
  </si>
  <si>
    <t>11.4.6</t>
  </si>
  <si>
    <t xml:space="preserve">Control de la conexión a la red </t>
  </si>
  <si>
    <t xml:space="preserve">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 (véase 11.1). </t>
  </si>
  <si>
    <t>11.4.7</t>
  </si>
  <si>
    <t xml:space="preserve">Control de encaminamiento (routing) de red </t>
  </si>
  <si>
    <t>Se deberían implantar controles de encaminamiento (routing) de redes para asegurar que las conexiones de los ordenadores y los flujos de información no violan la política de control de acceso de las aplicaciones empresariales.</t>
  </si>
  <si>
    <t>11.5</t>
  </si>
  <si>
    <t>Control de acceso al sistema operativo</t>
  </si>
  <si>
    <t>11.5.1</t>
  </si>
  <si>
    <t>Procedimientos seguros de inicio de sesión</t>
  </si>
  <si>
    <t xml:space="preserve">El acceso a los sistemas operativos se debería controlar pormedio de un procedimiento seguro de inicio de sesión. </t>
  </si>
  <si>
    <t>11.5.2</t>
  </si>
  <si>
    <t>Identificación y autenticación de usuario</t>
  </si>
  <si>
    <t xml:space="preserve">Todos los usuarios deberían tener un identificador único (ID de usuario), para su uso personal y exclusivo, y se debería elegir una técnica adecuada de autenticación para confirmar la identidad solicitada del usuario. </t>
  </si>
  <si>
    <t>11.5.3</t>
  </si>
  <si>
    <t xml:space="preserve">Sistema de gestión de contraseñas </t>
  </si>
  <si>
    <t>Los sistemas para la gestión de contraseñas deberían ser interactivos y establecer contraseñas de calidad</t>
  </si>
  <si>
    <t>11.5.4</t>
  </si>
  <si>
    <t>Uso de los recursos del sistema</t>
  </si>
  <si>
    <t>Se debería restringir y controlar de una manera rigurosa el uso de programas y utilidades que puedan ser capaces de invalidar los controles del sistema y de la aplicación.</t>
  </si>
  <si>
    <t>11.5.5</t>
  </si>
  <si>
    <t xml:space="preserve">Desconexión automática de sesión </t>
  </si>
  <si>
    <t>Las sesiones inactivas deberían cerrarse después de un periodo de inactividad definido</t>
  </si>
  <si>
    <t>11.5.6</t>
  </si>
  <si>
    <t>Limitación del tiempo de conexión</t>
  </si>
  <si>
    <t xml:space="preserve">Para proporcionar seguridad adicional a las aplicaciones de alto riesgo, se deberían utilizar restricciones en los tiempos de conexión. </t>
  </si>
  <si>
    <t>11.6</t>
  </si>
  <si>
    <t xml:space="preserve">Control de acceso a las aplicaciones y a la información </t>
  </si>
  <si>
    <t>11.6.1</t>
  </si>
  <si>
    <t xml:space="preserve">Restricción del acceso a la información </t>
  </si>
  <si>
    <t xml:space="preserve">Se debería restringir el acceso a la información y a las aplicaciones a los usuarios y al personal de soporte, de acuerdo con la política de control de acceso definida.
</t>
  </si>
  <si>
    <t>11.6.2</t>
  </si>
  <si>
    <t xml:space="preserve">Aislamiento de sistemas sensibles </t>
  </si>
  <si>
    <t>Los sistemas sensibles deberían tener un entorno dedicado (aislado) de ordenadores</t>
  </si>
  <si>
    <t>11.7</t>
  </si>
  <si>
    <t>Ordenadores portátiles y teletrabajo</t>
  </si>
  <si>
    <t>11.7.1</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</si>
  <si>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</si>
  <si>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</si>
  <si>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11.7.2</t>
  </si>
  <si>
    <t xml:space="preserve">Teletrabajo </t>
  </si>
  <si>
    <t>Se debería redactar e implantar, una política de actividades de teletrabajo, así como los planes y procedimientos de operación correspondientes</t>
  </si>
  <si>
    <t xml:space="preserve">ADQUISICIÓN, DESARROLLO Y MANTENIMIENTO DE LOS SISTEMAS DE INFORMACIÓN </t>
  </si>
  <si>
    <t>12.1</t>
  </si>
  <si>
    <t xml:space="preserve">Requisitos de seguridad de los sistemas de información </t>
  </si>
  <si>
    <t>12.1.1</t>
  </si>
  <si>
    <t xml:space="preserve">Análisis y especificación de los requisitos de seguridad </t>
  </si>
  <si>
    <t xml:space="preserve">En las declaraciones de los requisitos de negocio para los nuevos sistemas de información, o para mejoras de los sistemas de información ya existentes, se deberían especificar los requisitos de los controles de seguridad. </t>
  </si>
  <si>
    <t>12.2</t>
  </si>
  <si>
    <t xml:space="preserve">Tratamiento correcto de las aplicaciones </t>
  </si>
  <si>
    <t>12.2.1</t>
  </si>
  <si>
    <t xml:space="preserve">Validación de los datos de entrada </t>
  </si>
  <si>
    <t>La introducción de datos en las aplicaciones debería validarse para garantizar que dichos datos son correctos y adecuados</t>
  </si>
  <si>
    <t>12.2.2</t>
  </si>
  <si>
    <t xml:space="preserve">Control del procesamiento interno </t>
  </si>
  <si>
    <t>Para detectar cualquier corrupción de la información debida a errores de procesamiento o actos intencionados, se deberían incorporar comprobaciones de validación en las aplicaciones.</t>
  </si>
  <si>
    <t>12.2.3</t>
  </si>
  <si>
    <t xml:space="preserve">Integridad de los mensajes </t>
  </si>
  <si>
    <t xml:space="preserve">Se deberían identificar los requisitos para garantizar la autenticidad y para proteger la integridad de los mensajes en las aplicaciones y se deberían identificare implantar los controles adecuados. </t>
  </si>
  <si>
    <t>12.2.4</t>
  </si>
  <si>
    <t xml:space="preserve">Validación de los datos de salida </t>
  </si>
  <si>
    <t xml:space="preserve">Los datos de salida de una aplicación se deberían validar para garantizar que el tratamiento de la información almacenada es correcto y adecuado a las circunstancias. </t>
  </si>
  <si>
    <t>12.3</t>
  </si>
  <si>
    <t xml:space="preserve">Controles criptográficos </t>
  </si>
  <si>
    <t>12.3.1</t>
  </si>
  <si>
    <t xml:space="preserve">Política de uso de los controles criptográficos </t>
  </si>
  <si>
    <t xml:space="preserve">Se debería formular e implantar una política para el uso de los controles criptográficos para proteger la información. </t>
  </si>
  <si>
    <t>12.3.2</t>
  </si>
  <si>
    <t xml:space="preserve">Gestión de claves </t>
  </si>
  <si>
    <t xml:space="preserve">Debería implantarse un sistema de gestión de claves para dar soporte al uso de técnicas criptográficas por parte de la 
organización. </t>
  </si>
  <si>
    <t>12.4</t>
  </si>
  <si>
    <t xml:space="preserve">Seguridad de los archivos del sistema </t>
  </si>
  <si>
    <t>12.4.1</t>
  </si>
  <si>
    <t xml:space="preserve">Control del software en explotación </t>
  </si>
  <si>
    <t xml:space="preserve">Deberían estar implantados procedimientos para controlar la instalación de software en los sistemas en producción o en explotación. </t>
  </si>
  <si>
    <t>12.4.2</t>
  </si>
  <si>
    <t xml:space="preserve">Protección de los datos de prueba del sistema </t>
  </si>
  <si>
    <t>Los datos de prueba se deberían seleccionar cuidadosamente y deberían estar protegidos y controlados</t>
  </si>
  <si>
    <t>12.4.3</t>
  </si>
  <si>
    <t xml:space="preserve">Control de acceso al código fuente de los programas </t>
  </si>
  <si>
    <t>Se debería restringir el acceso al código fuente de los programas.</t>
  </si>
  <si>
    <t>12.5</t>
  </si>
  <si>
    <t xml:space="preserve">Seguridad en los procesos de desarrollo y soporte </t>
  </si>
  <si>
    <t>12.5.1</t>
  </si>
  <si>
    <t xml:space="preserve">Procedimientos de control de cambios </t>
  </si>
  <si>
    <t>La implantación de cambios debería controlarse mediante el uso de procedimientos formales de control de cambios.</t>
  </si>
  <si>
    <t>12.5.2</t>
  </si>
  <si>
    <t>Revisión técnica de las aplicaciones tras efectuar cambios en el sistema operativo</t>
  </si>
  <si>
    <t xml:space="preserve">Cuando se modifiquen los sistemas operativos, las aplicaciones empresariales críticas deberían ser revisadas y probadas para garantizar que no existen efectos adversos en las operaciones o en la seguridad de la organización. </t>
  </si>
  <si>
    <t>12.5.3</t>
  </si>
  <si>
    <t xml:space="preserve">Restricciones a los cambios en los paquetes de software </t>
  </si>
  <si>
    <t xml:space="preserve">Se deberían desaconsejar las modificaciones en los paquetes de software, limitándose a los cambios necesarios, y todos los cambios deberían ser objeto de un control riguroso. </t>
  </si>
  <si>
    <t>12.5.4</t>
  </si>
  <si>
    <t xml:space="preserve">Fugas de información </t>
  </si>
  <si>
    <t>Deberían evitarse las situaciones que permitan que se produzcan fugas de información</t>
  </si>
  <si>
    <t>12.5.5</t>
  </si>
  <si>
    <t xml:space="preserve">Externalización del desarrollo de software </t>
  </si>
  <si>
    <t>La externalización del desarrollo de software debería ser supervisada y controlada por la organización</t>
  </si>
  <si>
    <t>12.6</t>
  </si>
  <si>
    <t xml:space="preserve">Gestión de la vulnerabilidad técnica </t>
  </si>
  <si>
    <t>12.6.1</t>
  </si>
  <si>
    <t xml:space="preserve">Control de las vulnerabilidades técnicas </t>
  </si>
  <si>
    <t xml:space="preserve">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 </t>
  </si>
  <si>
    <t xml:space="preserve">GESTIÓN DE INCIDENTES DE SEGURIDAD DE LA INFORMACIÓN </t>
  </si>
  <si>
    <t>13.1</t>
  </si>
  <si>
    <t>Notificación de eventos y puntos débiles de seguridad de la información</t>
  </si>
  <si>
    <t>13.1.1</t>
  </si>
  <si>
    <t xml:space="preserve">Notificación de eventos de seguridad de la información </t>
  </si>
  <si>
    <t xml:space="preserve">Los eventos de seguridad de la información se deberían notificar a través de los canales adecuados de gestión lo antes posible. </t>
  </si>
  <si>
    <t>13.1.2</t>
  </si>
  <si>
    <t xml:space="preserve">Notificación de puntos débiles de seguridad </t>
  </si>
  <si>
    <t xml:space="preserve">Todos los empleados, contratistas, y terceros que sean usuarios de los sistemas y servicios de información deberían estar obligados a anotar y notificar cualquier punto débil que observen o que sospechen exista, en dichos sistemas o servicios. </t>
  </si>
  <si>
    <t>13.2</t>
  </si>
  <si>
    <t>Gestión de incidentes de seguridad de la información y mejoras</t>
  </si>
  <si>
    <t>13.2.1</t>
  </si>
  <si>
    <t>Se deberían establecer las responsabilidades y procedimientos de gestión para garantizar una respuesta rápida, efectiva y ordenada a los incidentes de seguridad de la información</t>
  </si>
  <si>
    <t>13.2.2</t>
  </si>
  <si>
    <t>Aprendizaje de los incidentes de seguridad de la información</t>
  </si>
  <si>
    <t xml:space="preserve">Deberían existir mecanismos que permitan cuantificar y supervisar los tipos, volúmenes y costes de los incidentes de seguridad de la información. </t>
  </si>
  <si>
    <t>13.2.3</t>
  </si>
  <si>
    <t xml:space="preserve">Recopilación de evidencias </t>
  </si>
  <si>
    <t xml:space="preserve">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 </t>
  </si>
  <si>
    <t xml:space="preserve">GESTIÓN DE LA CONTINUIDAD DEL NEGOCIO </t>
  </si>
  <si>
    <t>14.1</t>
  </si>
  <si>
    <t>Aspectos de seguridad de la información en la gestión de la continuidad del negocio</t>
  </si>
  <si>
    <t>14.1.1</t>
  </si>
  <si>
    <t>Inclusión de la seguridad de la información en el proceso de gestión de la continuidad del negocio</t>
  </si>
  <si>
    <t xml:space="preserve">Debería desarrollarse y mantenerse un proceso para la continuidad del negocio en toda la organización, que gestione los requisitos de seguridad de la información necesarios para la continuidad del negocio. </t>
  </si>
  <si>
    <t>14.1.2</t>
  </si>
  <si>
    <t xml:space="preserve">Continuidad del negocio y evaluación de riesgos </t>
  </si>
  <si>
    <t>Deberían identificarse los eventos que puedan causar interrupciones en los procesos de negocio, así como la probabilidad de que se produzcan tales interrupciones, sus efectos y sus consecuencias para la seguridad de la información</t>
  </si>
  <si>
    <t>14.1.3</t>
  </si>
  <si>
    <t xml:space="preserve">Desarrollo e implantación de planes de continuidad que incluyan la seguridad de la información </t>
  </si>
  <si>
    <t xml:space="preserve">Deberían desarrollarse e implantarse planes para mantener o restaurar las operaciones y garantizar la disponibilidad de la información en el nivel y en el tiempo requerido, después de una interrupción o un fallo de los procesos críticos de negocio. </t>
  </si>
  <si>
    <t>14.1.4</t>
  </si>
  <si>
    <t xml:space="preserve">Marco de referencia para la planificación de la continuidad del negocio </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</si>
  <si>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</si>
  <si>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14.1.5</t>
  </si>
  <si>
    <t>Pruebas, mantenimiento y reevaluación de los planes de continuidad del negocio</t>
  </si>
  <si>
    <t xml:space="preserve">Los planes de continuidad del negocio deberían probarse y actualizarse periódicamente para asegurar que están al día y que son efectivos. </t>
  </si>
  <si>
    <t xml:space="preserve">CUMPLIMIENTO </t>
  </si>
  <si>
    <t>15.1</t>
  </si>
  <si>
    <t xml:space="preserve">Cumplimiento de los requisitos legales </t>
  </si>
  <si>
    <t>15.1.1</t>
  </si>
  <si>
    <t xml:space="preserve">Identificación de la legislación aplicable </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</si>
  <si>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</si>
  <si>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15.1.2</t>
  </si>
  <si>
    <t xml:space="preserve">Derechos de propiedad intelectual (IPR) </t>
  </si>
  <si>
    <t xml:space="preserve">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 </t>
  </si>
  <si>
    <t>15.1.3</t>
  </si>
  <si>
    <t>Protección de los documentos
de la organización</t>
  </si>
  <si>
    <t>Los documentos importantes deberían estar protegidos contra la pérdida, destrucción y falsificación de acuerdo con los requisitos legales, reglamentarios, contractuales y empresariales.</t>
  </si>
  <si>
    <t>15.1.4</t>
  </si>
  <si>
    <t>Protección de datos y privacidad de la información de carácter personal</t>
  </si>
  <si>
    <t xml:space="preserve">Debe garantizarse la protección y la privacidad de los datos según se requiera en la legislación y la reglamentación aplicables y, en su caso, en las cláusulas contractuales pertinentes. </t>
  </si>
  <si>
    <t>15.1.5</t>
  </si>
  <si>
    <t>Prevención del uso indebido de los recursos de tratamiento de la información</t>
  </si>
  <si>
    <t>Se debería disuadir a los usuarios de utilizar los recursos de tratamiento de la información para fines no autorizados</t>
  </si>
  <si>
    <t>15.1.6</t>
  </si>
  <si>
    <t>Regulación de los controles criptográficos</t>
  </si>
  <si>
    <t>Los controles criptográficos se deberían utilizar de acuerdo con todos los contratos, leyes y reglamentaciones pertinentes</t>
  </si>
  <si>
    <t>15.2</t>
  </si>
  <si>
    <t xml:space="preserve">Cumplimiento de las políticas y normas de seguridad y cumplimiento técnico </t>
  </si>
  <si>
    <t>15.2.1</t>
  </si>
  <si>
    <t>Cumplimiento de las políticas y normas de seguridad</t>
  </si>
  <si>
    <t>Los directores deberían asegurarse de que todos los procedimientos de seguridad dentro de su área de responsabilidad se realizan correctamente con el fin de cumplir las políticas y normas de seguridad.</t>
  </si>
  <si>
    <t>15.2.2</t>
  </si>
  <si>
    <t>Comprobación del cumplimiento técnico</t>
  </si>
  <si>
    <t xml:space="preserve">Debería comprobarse periódicamente que los sistemas de información cumplen las normas de aplicación para la implantación. </t>
  </si>
  <si>
    <t>15.3</t>
  </si>
  <si>
    <t>Consideraciones sobre la auditoría de los sistemas de información</t>
  </si>
  <si>
    <t>15.3.1</t>
  </si>
  <si>
    <t xml:space="preserve">Controles de auditoría de los sistemas de información </t>
  </si>
  <si>
    <t>Los requisitos y las actividades de auditoría que impliquen comprobaciones en los sistemas en producción deberían ser cuidadosamente planificados y acordados para minimizar el riesgo de interrupciones en los procesos del negocio</t>
  </si>
  <si>
    <t>15.3.2</t>
  </si>
  <si>
    <t xml:space="preserve">Protección de las herramientas de auditoría de los sistemas de información </t>
  </si>
  <si>
    <t>El acceso a las herramientas de auditoría de los sistemas de información debería estar protegido para evitar cualquier posible peligro o uso indebido.</t>
  </si>
  <si>
    <t>Cumplimiento</t>
  </si>
  <si>
    <t>Observaciones</t>
  </si>
  <si>
    <t>NC Mayores</t>
  </si>
  <si>
    <t>NC Menores</t>
  </si>
  <si>
    <t xml:space="preserve">Identificación de los riesgos derivados del acceso de terceros </t>
  </si>
  <si>
    <t>Se deberían diseñar y aplicar las medidas de seguridad física para las oficinas, despachos e instalaciones</t>
  </si>
  <si>
    <t xml:space="preserve">Todos los soportes de almacenamiento deberían ser comprobados para confirmar que todo dato sensible y todas las licencias de software se han eliminado o bien se han borrado o sobrescrito de manera segura, antes de su retirada. </t>
  </si>
  <si>
    <t>Los soportes deberían ser retirados de forma segura cuando ya no vayan a ser necesarios, mediante los procedimientos formales establecidos</t>
  </si>
  <si>
    <t xml:space="preserve">Se debería requerir a los usuarios el seguir las buenas prácticas de seguridad en la selección y el uso de las contraseñas. </t>
  </si>
  <si>
    <t xml:space="preserve">El acceso a los sistemas operativos se debería controlar por medio de un procedimiento seguro de inicio de sesión. </t>
  </si>
  <si>
    <t xml:space="preserve">Debería implantarse un sistema de gestión de claves para dar soporte al uso de técnicas criptográficas por parte de la organización. </t>
  </si>
</sst>
</file>

<file path=xl/styles.xml><?xml version="1.0" encoding="utf-8"?>
<styleSheet xmlns="http://schemas.openxmlformats.org/spreadsheetml/2006/main">
  <numFmts count="2">
    <numFmt numFmtId="164" formatCode="GENERAL"/>
    <numFmt numFmtId="165" formatCode="0%"/>
  </numFmts>
  <fonts count="16">
    <font>
      <sz val="10"/>
      <name val="Arial"/>
      <family val="2"/>
    </font>
    <font>
      <sz val="10"/>
      <color indexed="13"/>
      <name val="Mangal"/>
      <family val="2"/>
    </font>
    <font>
      <sz val="10"/>
      <color indexed="10"/>
      <name val="Mangal"/>
      <family val="2"/>
    </font>
    <font>
      <sz val="10"/>
      <color indexed="9"/>
      <name val="Mangal"/>
      <family val="2"/>
    </font>
    <font>
      <sz val="10"/>
      <color indexed="18"/>
      <name val="Mangal"/>
      <family val="2"/>
    </font>
    <font>
      <sz val="10"/>
      <name val="Mangal"/>
      <family val="2"/>
    </font>
    <font>
      <sz val="10"/>
      <color indexed="63"/>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b/>
      <sz val="18"/>
      <color indexed="9"/>
      <name val="Arial"/>
      <family val="2"/>
    </font>
    <font>
      <b/>
      <sz val="14"/>
      <name val="Arial"/>
      <family val="2"/>
    </font>
    <font>
      <sz val="10"/>
      <color indexed="18"/>
      <name val="Arial"/>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22"/>
        <bgColor indexed="64"/>
      </patternFill>
    </fill>
    <fill>
      <patternFill patternType="solid">
        <fgColor indexed="19"/>
        <bgColor indexed="64"/>
      </patternFill>
    </fill>
    <fill>
      <patternFill patternType="solid">
        <fgColor indexed="27"/>
        <bgColor indexed="64"/>
      </patternFill>
    </fill>
    <fill>
      <patternFill patternType="solid">
        <fgColor indexed="52"/>
        <bgColor indexed="64"/>
      </patternFill>
    </fill>
    <fill>
      <patternFill patternType="solid">
        <fgColor indexed="11"/>
        <bgColor indexed="64"/>
      </patternFill>
    </fill>
    <fill>
      <patternFill patternType="solid">
        <fgColor indexed="15"/>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3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horizontal="center"/>
    </xf>
    <xf numFmtId="164" fontId="2" fillId="3" borderId="0" applyNumberFormat="0" applyBorder="0" applyProtection="0">
      <alignment horizontal="center"/>
    </xf>
    <xf numFmtId="164" fontId="3" fillId="4" borderId="0" applyNumberFormat="0" applyBorder="0" applyProtection="0">
      <alignment horizontal="center"/>
    </xf>
    <xf numFmtId="164" fontId="4" fillId="5" borderId="0" applyNumberFormat="0" applyBorder="0" applyProtection="0">
      <alignment horizontal="center"/>
    </xf>
    <xf numFmtId="164" fontId="3" fillId="6" borderId="0" applyNumberFormat="0" applyBorder="0" applyAlignment="0" applyProtection="0"/>
    <xf numFmtId="164" fontId="5" fillId="7" borderId="0" applyNumberFormat="0" applyBorder="0" applyAlignment="0" applyProtection="0"/>
    <xf numFmtId="164" fontId="1" fillId="2" borderId="0" applyNumberFormat="0" applyBorder="0" applyAlignment="0" applyProtection="0"/>
    <xf numFmtId="164" fontId="6" fillId="8" borderId="0" applyNumberFormat="0" applyBorder="0" applyAlignment="0" applyProtection="0"/>
    <xf numFmtId="164" fontId="5" fillId="3" borderId="0" applyNumberFormat="0" applyBorder="0" applyAlignment="0" applyProtection="0"/>
    <xf numFmtId="164" fontId="5" fillId="9" borderId="0" applyNumberFormat="0" applyBorder="0" applyAlignment="0" applyProtection="0"/>
    <xf numFmtId="164" fontId="5" fillId="10" borderId="0" applyNumberFormat="0" applyBorder="0" applyAlignment="0" applyProtection="0"/>
    <xf numFmtId="164" fontId="5" fillId="11" borderId="0" applyNumberFormat="0" applyBorder="0" applyAlignment="0" applyProtection="0"/>
  </cellStyleXfs>
  <cellXfs count="48">
    <xf numFmtId="164" fontId="0" fillId="0" borderId="0" xfId="0" applyAlignment="1">
      <alignment/>
    </xf>
    <xf numFmtId="164" fontId="7" fillId="0" borderId="0" xfId="0" applyFont="1" applyAlignment="1">
      <alignment/>
    </xf>
    <xf numFmtId="164" fontId="8" fillId="0" borderId="0" xfId="0" applyFont="1" applyAlignment="1">
      <alignment/>
    </xf>
    <xf numFmtId="164" fontId="8" fillId="3" borderId="1" xfId="0" applyFont="1" applyFill="1" applyBorder="1" applyAlignment="1">
      <alignment horizontal="left" vertical="center"/>
    </xf>
    <xf numFmtId="164" fontId="8" fillId="3" borderId="1" xfId="0" applyFont="1" applyFill="1" applyBorder="1" applyAlignment="1">
      <alignment horizontal="center" wrapText="1"/>
    </xf>
    <xf numFmtId="164" fontId="9" fillId="12" borderId="1" xfId="0" applyFont="1" applyFill="1" applyBorder="1" applyAlignment="1">
      <alignment horizontal="left" vertical="top" wrapText="1"/>
    </xf>
    <xf numFmtId="165" fontId="0" fillId="0" borderId="1" xfId="0" applyNumberFormat="1" applyBorder="1" applyAlignment="1">
      <alignment horizontal="center"/>
    </xf>
    <xf numFmtId="164" fontId="0" fillId="0" borderId="1" xfId="0" applyBorder="1" applyAlignment="1">
      <alignment horizontal="center"/>
    </xf>
    <xf numFmtId="164" fontId="8" fillId="3"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10" fillId="0" borderId="1" xfId="0" applyFont="1" applyBorder="1" applyAlignment="1">
      <alignment horizontal="left" vertical="center"/>
    </xf>
    <xf numFmtId="164" fontId="11" fillId="0" borderId="1" xfId="0" applyFont="1" applyBorder="1" applyAlignment="1">
      <alignment horizontal="left" vertical="center" wrapText="1"/>
    </xf>
    <xf numFmtId="164" fontId="0" fillId="0" borderId="1" xfId="0" applyBorder="1" applyAlignment="1">
      <alignment/>
    </xf>
    <xf numFmtId="164" fontId="0" fillId="11" borderId="1" xfId="0" applyFont="1" applyFill="1" applyBorder="1" applyAlignment="1">
      <alignment horizontal="center" vertical="center"/>
    </xf>
    <xf numFmtId="164" fontId="8" fillId="3" borderId="1" xfId="0" applyFont="1" applyFill="1" applyBorder="1" applyAlignment="1">
      <alignment/>
    </xf>
    <xf numFmtId="164" fontId="0" fillId="9" borderId="1" xfId="0" applyFont="1" applyFill="1" applyBorder="1" applyAlignment="1">
      <alignment/>
    </xf>
    <xf numFmtId="164" fontId="12" fillId="2" borderId="1" xfId="0" applyFont="1" applyFill="1" applyBorder="1" applyAlignment="1">
      <alignment/>
    </xf>
    <xf numFmtId="164" fontId="0" fillId="13" borderId="1" xfId="0" applyFont="1" applyFill="1" applyBorder="1" applyAlignment="1">
      <alignment/>
    </xf>
    <xf numFmtId="164" fontId="0" fillId="0" borderId="0" xfId="0" applyAlignment="1">
      <alignment horizontal="right"/>
    </xf>
    <xf numFmtId="164" fontId="8" fillId="13" borderId="1" xfId="0" applyFont="1" applyFill="1" applyBorder="1" applyAlignment="1">
      <alignment horizontal="center" wrapText="1"/>
    </xf>
    <xf numFmtId="164" fontId="8" fillId="13" borderId="1" xfId="0" applyFont="1" applyFill="1" applyBorder="1" applyAlignment="1">
      <alignment horizontal="left"/>
    </xf>
    <xf numFmtId="164" fontId="13" fillId="6" borderId="1" xfId="24" applyBorder="1" applyAlignment="1">
      <alignment horizontal="right"/>
    </xf>
    <xf numFmtId="164" fontId="13" fillId="6" borderId="1" xfId="24" applyFont="1" applyBorder="1" applyAlignment="1">
      <alignment horizontal="left" vertical="center" wrapText="1"/>
    </xf>
    <xf numFmtId="164" fontId="13" fillId="6" borderId="1" xfId="24" applyBorder="1" applyAlignment="1">
      <alignment horizontal="left"/>
    </xf>
    <xf numFmtId="164" fontId="14" fillId="7" borderId="1" xfId="25" applyFont="1" applyBorder="1" applyAlignment="1">
      <alignment horizontal="right"/>
    </xf>
    <xf numFmtId="164" fontId="14" fillId="7" borderId="1" xfId="25" applyFont="1" applyBorder="1" applyAlignment="1">
      <alignment horizontal="left" vertical="center"/>
    </xf>
    <xf numFmtId="164" fontId="14" fillId="7" borderId="1" xfId="25" applyBorder="1" applyAlignment="1">
      <alignment/>
    </xf>
    <xf numFmtId="164" fontId="0" fillId="0" borderId="1" xfId="0" applyFont="1" applyBorder="1" applyAlignment="1">
      <alignment horizontal="right"/>
    </xf>
    <xf numFmtId="164" fontId="0" fillId="0" borderId="1" xfId="0" applyFont="1" applyBorder="1" applyAlignment="1">
      <alignment wrapText="1"/>
    </xf>
    <xf numFmtId="164" fontId="10" fillId="0" borderId="1" xfId="0" applyFont="1" applyBorder="1" applyAlignment="1">
      <alignment wrapText="1"/>
    </xf>
    <xf numFmtId="164" fontId="0" fillId="0" borderId="1" xfId="0" applyFont="1" applyBorder="1" applyAlignment="1">
      <alignment/>
    </xf>
    <xf numFmtId="164" fontId="13" fillId="6" borderId="1" xfId="24" applyBorder="1" applyAlignment="1">
      <alignment/>
    </xf>
    <xf numFmtId="164" fontId="14" fillId="7" borderId="0" xfId="25" applyAlignment="1">
      <alignment/>
    </xf>
    <xf numFmtId="164" fontId="14" fillId="7" borderId="1" xfId="25" applyFont="1" applyBorder="1" applyAlignment="1">
      <alignment horizontal="left" vertical="center" wrapText="1"/>
    </xf>
    <xf numFmtId="164" fontId="0" fillId="0" borderId="0" xfId="0" applyBorder="1" applyAlignment="1">
      <alignment horizontal="right"/>
    </xf>
    <xf numFmtId="164" fontId="0" fillId="0" borderId="0" xfId="0" applyBorder="1" applyAlignment="1">
      <alignment wrapText="1"/>
    </xf>
    <xf numFmtId="164" fontId="10" fillId="0" borderId="0" xfId="0" applyFont="1" applyBorder="1" applyAlignment="1">
      <alignment wrapText="1"/>
    </xf>
    <xf numFmtId="164" fontId="0" fillId="0" borderId="0" xfId="0" applyBorder="1" applyAlignment="1">
      <alignment/>
    </xf>
    <xf numFmtId="164" fontId="0" fillId="0" borderId="1" xfId="0" applyFont="1" applyBorder="1" applyAlignment="1">
      <alignment horizontal="center"/>
    </xf>
    <xf numFmtId="164" fontId="15" fillId="5" borderId="1" xfId="23" applyFont="1" applyBorder="1">
      <alignment horizontal="center"/>
    </xf>
    <xf numFmtId="164" fontId="0" fillId="0" borderId="1" xfId="0" applyFont="1" applyBorder="1" applyAlignment="1">
      <alignment horizontal="right" vertical="top"/>
    </xf>
    <xf numFmtId="164" fontId="0" fillId="0" borderId="1" xfId="0" applyFont="1" applyBorder="1" applyAlignment="1">
      <alignment vertical="top" wrapText="1"/>
    </xf>
    <xf numFmtId="164" fontId="10" fillId="0" borderId="1" xfId="0" applyFont="1" applyBorder="1" applyAlignment="1">
      <alignment vertical="top" wrapText="1"/>
    </xf>
    <xf numFmtId="164" fontId="0" fillId="0" borderId="1" xfId="0" applyBorder="1" applyAlignment="1">
      <alignment horizontal="left" vertical="top" wrapText="1"/>
    </xf>
    <xf numFmtId="164" fontId="8" fillId="13" borderId="1" xfId="0" applyFont="1" applyFill="1" applyBorder="1" applyAlignment="1">
      <alignment horizontal="right"/>
    </xf>
    <xf numFmtId="164" fontId="14" fillId="7" borderId="1" xfId="25" applyBorder="1" applyAlignment="1">
      <alignment horizontal="left" vertical="center" wrapText="1"/>
    </xf>
    <xf numFmtId="164" fontId="0" fillId="0" borderId="1" xfId="0" applyFont="1" applyBorder="1" applyAlignment="1">
      <alignment horizontal="right" vertical="top" wrapText="1"/>
    </xf>
  </cellXfs>
  <cellStyles count="18">
    <cellStyle name="Normal" xfId="0"/>
    <cellStyle name="Comma" xfId="15"/>
    <cellStyle name="Comma [0]" xfId="16"/>
    <cellStyle name="Currency" xfId="17"/>
    <cellStyle name="Currency [0]" xfId="18"/>
    <cellStyle name="Percent" xfId="19"/>
    <cellStyle name="Sin Implementar" xfId="20"/>
    <cellStyle name="Parcialmente Implementado" xfId="21"/>
    <cellStyle name="Totalmente Implementado" xfId="22"/>
    <cellStyle name="No Aplica" xfId="23"/>
    <cellStyle name="Seccion 1" xfId="24"/>
    <cellStyle name="Seccion 2" xfId="25"/>
    <cellStyle name="L0" xfId="26"/>
    <cellStyle name="L1" xfId="27"/>
    <cellStyle name="L2" xfId="28"/>
    <cellStyle name="L3" xfId="29"/>
    <cellStyle name="L4" xfId="30"/>
    <cellStyle name="L6" xfId="31"/>
  </cellStyles>
  <dxfs count="9">
    <dxf>
      <font>
        <b val="0"/>
        <color rgb="FFFFFF00"/>
      </font>
      <fill>
        <patternFill patternType="solid">
          <fgColor rgb="FF993300"/>
          <bgColor rgb="FFFF0000"/>
        </patternFill>
      </fill>
      <border/>
    </dxf>
    <dxf>
      <font>
        <b val="0"/>
        <color rgb="FF333333"/>
      </font>
      <fill>
        <patternFill patternType="solid">
          <fgColor rgb="FFFF9966"/>
          <bgColor rgb="FFFF950E"/>
        </patternFill>
      </fill>
      <border/>
    </dxf>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color rgb="FFFF0000"/>
      </font>
      <fill>
        <patternFill patternType="solid">
          <fgColor rgb="FFFFFF00"/>
          <bgColor rgb="FFFFFF00"/>
        </patternFill>
      </fill>
      <border/>
    </dxf>
    <dxf>
      <font>
        <b val="0"/>
        <color rgb="FFFFFFFF"/>
      </font>
      <fill>
        <patternFill patternType="solid">
          <fgColor rgb="FF008080"/>
          <bgColor rgb="FF008000"/>
        </patternFill>
      </fill>
      <border/>
    </dxf>
    <dxf>
      <font>
        <b val="0"/>
        <color rgb="FF280099"/>
      </font>
      <fill>
        <patternFill patternType="solid">
          <fgColor rgb="FFCCCCCC"/>
          <bgColor rgb="FFC0C0C0"/>
        </patternFill>
      </fill>
      <border/>
    </dxf>
    <dxf>
      <fill>
        <patternFill patternType="solid">
          <fgColor rgb="FFC0C0C0"/>
          <bgColor rgb="FFCCCC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19"/>
      <rgbColor rgb="009999FF"/>
      <rgbColor rgb="00993366"/>
      <rgbColor rgb="00E6E6E6"/>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Resumen!$E$5</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Resumen!$B$6:$D$16</c:f>
              <c:multiLvlStrCache/>
            </c:multiLvlStrRef>
          </c:cat>
          <c:val>
            <c:numRef>
              <c:f>Resumen!$E$6:$E$16</c:f>
              <c:numCache/>
            </c:numRef>
          </c:val>
        </c:ser>
        <c:axId val="26206958"/>
        <c:axId val="34536031"/>
      </c:radarChart>
      <c:dateAx>
        <c:axId val="26206958"/>
        <c:scaling>
          <c:orientation val="maxMin"/>
        </c:scaling>
        <c:axPos val="b"/>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4536031"/>
        <c:crossesAt val="0"/>
        <c:auto val="0"/>
        <c:noMultiLvlLbl val="0"/>
      </c:dateAx>
      <c:valAx>
        <c:axId val="34536031"/>
        <c:scaling>
          <c:orientation val="minMax"/>
        </c:scaling>
        <c:axPos val="r"/>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26206958"/>
        <c:crossesAt val="1"/>
        <c:crossBetween val="midCat"/>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Resumen!$H$5</c:f>
            </c:strRef>
          </c:tx>
          <c:spPr>
            <a:solidFill>
              <a:srgbClr val="00FF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Resumen!$H$6:$H$16</c:f>
              <c:numCache/>
            </c:numRef>
          </c:val>
        </c:ser>
        <c:ser>
          <c:idx val="1"/>
          <c:order val="1"/>
          <c:tx>
            <c:strRef>
              <c:f>Resumen!$G$5</c:f>
            </c:strRef>
          </c:tx>
          <c:spPr>
            <a:solidFill>
              <a:srgbClr val="FF996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Resumen!$G$6:$G$16</c:f>
              <c:numCache/>
            </c:numRef>
          </c:val>
        </c:ser>
        <c:ser>
          <c:idx val="2"/>
          <c:order val="2"/>
          <c:tx>
            <c:strRef>
              <c:f>Resumen!$F$5</c:f>
            </c:strRef>
          </c:tx>
          <c:spPr>
            <a:solidFill>
              <a:srgbClr val="FF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Resumen!$F$6:$F$16</c:f>
              <c:numCache/>
            </c:numRef>
          </c:val>
        </c:ser>
        <c:gapWidth val="100"/>
        <c:axId val="42388824"/>
        <c:axId val="45955097"/>
      </c:barChart>
      <c:dateAx>
        <c:axId val="4238882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45955097"/>
        <c:crossesAt val="0"/>
        <c:auto val="0"/>
        <c:noMultiLvlLbl val="0"/>
      </c:dateAx>
      <c:valAx>
        <c:axId val="45955097"/>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42388824"/>
        <c:crossesAt val="1"/>
        <c:crossBetween val="between"/>
        <c:dispUnits/>
      </c:valAx>
      <c:spPr>
        <a:noFill/>
        <a:ln w="3175">
          <a:solidFill>
            <a:srgbClr val="B3B3B3"/>
          </a:solid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pie3DChart>
        <c:varyColors val="1"/>
        <c:ser>
          <c:idx val="0"/>
          <c:order val="0"/>
          <c:tx>
            <c:strRef>
              <c:f>Resumen!$C$30</c:f>
            </c:strRef>
          </c:tx>
          <c:spPr>
            <a:solidFill>
              <a:srgbClr val="FF0000"/>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a:ln w="3175">
                <a:noFill/>
              </a:ln>
            </c:spPr>
          </c:dPt>
          <c:dPt>
            <c:idx val="1"/>
            <c:spPr>
              <a:solidFill>
                <a:srgbClr val="FF0000"/>
              </a:solidFill>
              <a:ln w="3175">
                <a:noFill/>
              </a:ln>
            </c:spPr>
          </c:dPt>
          <c:dPt>
            <c:idx val="2"/>
            <c:spPr>
              <a:solidFill>
                <a:srgbClr val="B3B3B3"/>
              </a:solidFill>
              <a:ln w="3175">
                <a:noFill/>
              </a:ln>
            </c:spPr>
          </c:dPt>
          <c:dLbls>
            <c:dLbl>
              <c:idx val="0"/>
            </c:dLbl>
            <c:dLbl>
              <c:idx val="1"/>
            </c:dLbl>
            <c:dLbl>
              <c:idx val="2"/>
            </c:dLbl>
            <c:delete val="1"/>
          </c:dLbls>
          <c:cat>
            <c:strRef>
              <c:f>Resumen!$B$31:$B$33</c:f>
              <c:strCache/>
            </c:strRef>
          </c:cat>
          <c:val>
            <c:numRef>
              <c:f>Resumen!$C$31:$C$33</c:f>
              <c:numCache/>
            </c:numRef>
          </c:val>
        </c:ser>
      </c:pie3D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257175</xdr:colOff>
      <xdr:row>13</xdr:row>
      <xdr:rowOff>47625</xdr:rowOff>
    </xdr:from>
    <xdr:to>
      <xdr:col>19</xdr:col>
      <xdr:colOff>38100</xdr:colOff>
      <xdr:row>25</xdr:row>
      <xdr:rowOff>381000</xdr:rowOff>
    </xdr:to>
    <xdr:graphicFrame>
      <xdr:nvGraphicFramePr>
        <xdr:cNvPr id="1" name="Chart 1"/>
        <xdr:cNvGraphicFramePr/>
      </xdr:nvGraphicFramePr>
      <xdr:xfrm>
        <a:off x="6819900" y="4010025"/>
        <a:ext cx="7496175" cy="38957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xdr:row>
      <xdr:rowOff>28575</xdr:rowOff>
    </xdr:from>
    <xdr:to>
      <xdr:col>19</xdr:col>
      <xdr:colOff>95250</xdr:colOff>
      <xdr:row>12</xdr:row>
      <xdr:rowOff>476250</xdr:rowOff>
    </xdr:to>
    <xdr:graphicFrame>
      <xdr:nvGraphicFramePr>
        <xdr:cNvPr id="2" name="Chart 2"/>
        <xdr:cNvGraphicFramePr/>
      </xdr:nvGraphicFramePr>
      <xdr:xfrm>
        <a:off x="5876925" y="361950"/>
        <a:ext cx="8496300" cy="3495675"/>
      </xdr:xfrm>
      <a:graphic>
        <a:graphicData uri="http://schemas.openxmlformats.org/drawingml/2006/chart">
          <c:chart xmlns:c="http://schemas.openxmlformats.org/drawingml/2006/chart" r:id="rId2"/>
        </a:graphicData>
      </a:graphic>
    </xdr:graphicFrame>
    <xdr:clientData/>
  </xdr:twoCellAnchor>
  <xdr:twoCellAnchor editAs="absolute">
    <xdr:from>
      <xdr:col>3</xdr:col>
      <xdr:colOff>314325</xdr:colOff>
      <xdr:row>29</xdr:row>
      <xdr:rowOff>19050</xdr:rowOff>
    </xdr:from>
    <xdr:to>
      <xdr:col>10</xdr:col>
      <xdr:colOff>381000</xdr:colOff>
      <xdr:row>48</xdr:row>
      <xdr:rowOff>152400</xdr:rowOff>
    </xdr:to>
    <xdr:graphicFrame>
      <xdr:nvGraphicFramePr>
        <xdr:cNvPr id="3" name="Chart 3"/>
        <xdr:cNvGraphicFramePr/>
      </xdr:nvGraphicFramePr>
      <xdr:xfrm>
        <a:off x="2238375" y="8839200"/>
        <a:ext cx="5476875" cy="320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3"/>
  <sheetViews>
    <sheetView showGridLines="0" tabSelected="1" workbookViewId="0" topLeftCell="A1">
      <selection activeCell="O27" sqref="O27"/>
    </sheetView>
  </sheetViews>
  <sheetFormatPr defaultColWidth="11.421875" defaultRowHeight="12.75"/>
  <cols>
    <col min="1" max="1" width="4.421875" style="0" customWidth="1"/>
    <col min="2" max="2" width="12.8515625" style="0" customWidth="1"/>
    <col min="3" max="3" width="11.57421875" style="0" customWidth="1"/>
    <col min="4" max="4" width="11.7109375" style="0" customWidth="1"/>
    <col min="5" max="16384" width="11.57421875" style="0" customWidth="1"/>
  </cols>
  <sheetData>
    <row r="1" ht="26.25">
      <c r="A1" s="1" t="s">
        <v>0</v>
      </c>
    </row>
    <row r="3" ht="12.75">
      <c r="B3" s="2" t="s">
        <v>1</v>
      </c>
    </row>
    <row r="5" spans="2:8" ht="38.25">
      <c r="B5" s="3" t="s">
        <v>2</v>
      </c>
      <c r="C5" s="3"/>
      <c r="D5" s="3"/>
      <c r="E5" s="4" t="s">
        <v>3</v>
      </c>
      <c r="F5" s="4" t="s">
        <v>4</v>
      </c>
      <c r="G5" s="4" t="s">
        <v>5</v>
      </c>
      <c r="H5" s="4" t="s">
        <v>6</v>
      </c>
    </row>
    <row r="6" spans="2:8" ht="23.25" customHeight="1">
      <c r="B6" s="5" t="s">
        <v>7</v>
      </c>
      <c r="C6" s="5"/>
      <c r="D6" s="5"/>
      <c r="E6" s="6">
        <f>Seccion_5!E2</f>
        <v>0</v>
      </c>
      <c r="F6" s="7">
        <f>Seccion_5!$G$12</f>
        <v>2</v>
      </c>
      <c r="G6" s="7">
        <f>Seccion_5!$G$13</f>
        <v>0</v>
      </c>
      <c r="H6" s="7">
        <f>Seccion_5!$G$14</f>
        <v>0</v>
      </c>
    </row>
    <row r="7" spans="2:8" ht="34.5" customHeight="1">
      <c r="B7" s="5" t="s">
        <v>8</v>
      </c>
      <c r="C7" s="5"/>
      <c r="D7" s="5"/>
      <c r="E7" s="6">
        <f>Seccion_6!E2</f>
        <v>0.14166666666666666</v>
      </c>
      <c r="F7" s="7">
        <f>Seccion_6!$G$12</f>
        <v>9</v>
      </c>
      <c r="G7" s="7">
        <f>Seccion_6!$G$13</f>
        <v>0</v>
      </c>
      <c r="H7" s="7">
        <f>Seccion_6!$G$14</f>
        <v>2</v>
      </c>
    </row>
    <row r="8" spans="2:8" ht="12.75" customHeight="1">
      <c r="B8" s="5" t="s">
        <v>9</v>
      </c>
      <c r="C8" s="5"/>
      <c r="D8" s="5"/>
      <c r="E8" s="6">
        <f>Seccion_7!E2</f>
        <v>0.18333333333333335</v>
      </c>
      <c r="F8" s="7">
        <f>Seccion_7!$G$12</f>
        <v>4</v>
      </c>
      <c r="G8" s="7">
        <f>Seccion_7!$G$13</f>
        <v>1</v>
      </c>
      <c r="H8" s="7">
        <f>Seccion_7!$G$14</f>
        <v>0</v>
      </c>
    </row>
    <row r="9" spans="2:8" ht="23.25" customHeight="1">
      <c r="B9" s="5" t="s">
        <v>10</v>
      </c>
      <c r="C9" s="5"/>
      <c r="D9" s="5"/>
      <c r="E9" s="6">
        <f>Seccion_8!E2</f>
        <v>0.22222222222222224</v>
      </c>
      <c r="F9" s="7">
        <f>Seccion_8!$G$12</f>
        <v>7</v>
      </c>
      <c r="G9" s="7">
        <v>3</v>
      </c>
      <c r="H9" s="7">
        <f>Seccion_8!$G$14</f>
        <v>2</v>
      </c>
    </row>
    <row r="10" spans="2:8" ht="23.25" customHeight="1">
      <c r="B10" s="5" t="s">
        <v>11</v>
      </c>
      <c r="C10" s="5"/>
      <c r="D10" s="5"/>
      <c r="E10" s="6">
        <f>Seccion_9!E2</f>
        <v>0.2992857142857143</v>
      </c>
      <c r="F10" s="7">
        <f>Seccion_9!$G$12</f>
        <v>9</v>
      </c>
      <c r="G10" s="7">
        <f>Seccion_9!$G$13</f>
        <v>0</v>
      </c>
      <c r="H10" s="7">
        <f>Seccion_9!$G$14</f>
        <v>3</v>
      </c>
    </row>
    <row r="11" spans="2:8" ht="23.25" customHeight="1">
      <c r="B11" s="5" t="s">
        <v>12</v>
      </c>
      <c r="C11" s="5"/>
      <c r="D11" s="5"/>
      <c r="E11" s="6">
        <f>Seccion_10!E2</f>
        <v>0.19458333333333336</v>
      </c>
      <c r="F11" s="7">
        <f>Seccion_10!$G$12</f>
        <v>23</v>
      </c>
      <c r="G11" s="7">
        <f>Seccion_10!$G$13</f>
        <v>5</v>
      </c>
      <c r="H11" s="7">
        <f>Seccion_10!$G$14</f>
        <v>2</v>
      </c>
    </row>
    <row r="12" spans="2:8" ht="23.25" customHeight="1">
      <c r="B12" s="5" t="s">
        <v>13</v>
      </c>
      <c r="C12" s="5"/>
      <c r="D12" s="5"/>
      <c r="E12" s="6">
        <f>Seccion_11!E2</f>
        <v>0.3336734693877551</v>
      </c>
      <c r="F12" s="7">
        <f>Seccion_11!$G$12</f>
        <v>15</v>
      </c>
      <c r="G12" s="7">
        <f>Seccion_11!$G$13</f>
        <v>3</v>
      </c>
      <c r="H12" s="7">
        <f>Seccion_11!$G$14</f>
        <v>7</v>
      </c>
    </row>
    <row r="13" spans="2:8" ht="45.75" customHeight="1">
      <c r="B13" s="5" t="s">
        <v>14</v>
      </c>
      <c r="C13" s="5"/>
      <c r="D13" s="5"/>
      <c r="E13" s="6">
        <f>Seccion_12!E2</f>
        <v>0.2527777777777778</v>
      </c>
      <c r="F13" s="7">
        <f>Seccion_12!$G$12</f>
        <v>9</v>
      </c>
      <c r="G13" s="7">
        <f>Seccion_12!$G$13</f>
        <v>5</v>
      </c>
      <c r="H13" s="7">
        <f>Seccion_12!$G$14</f>
        <v>0</v>
      </c>
    </row>
    <row r="14" spans="2:8" ht="23.25" customHeight="1">
      <c r="B14" s="5" t="s">
        <v>15</v>
      </c>
      <c r="C14" s="5"/>
      <c r="D14" s="5"/>
      <c r="E14" s="6">
        <f>Seccion_13!E2</f>
        <v>0</v>
      </c>
      <c r="F14" s="7">
        <f>Seccion_13!$G$12</f>
        <v>5</v>
      </c>
      <c r="G14" s="7">
        <f>Seccion_13!$G$13</f>
        <v>0</v>
      </c>
      <c r="H14" s="7">
        <f>Seccion_13!$G$14</f>
        <v>0</v>
      </c>
    </row>
    <row r="15" spans="2:8" ht="23.25" customHeight="1">
      <c r="B15" s="5" t="s">
        <v>16</v>
      </c>
      <c r="C15" s="5"/>
      <c r="D15" s="5"/>
      <c r="E15" s="6">
        <f>Seccion_14!E2</f>
        <v>0</v>
      </c>
      <c r="F15" s="7">
        <f>Seccion_14!$G$12</f>
        <v>5</v>
      </c>
      <c r="G15" s="7">
        <f>Seccion_14!$G$13</f>
        <v>0</v>
      </c>
      <c r="H15" s="7">
        <f>Seccion_14!$G$14</f>
        <v>0</v>
      </c>
    </row>
    <row r="16" spans="2:8" ht="12.75" customHeight="1">
      <c r="B16" s="5" t="s">
        <v>17</v>
      </c>
      <c r="C16" s="5"/>
      <c r="D16" s="5"/>
      <c r="E16" s="6">
        <f>Seccion_15!E2</f>
        <v>0.06666666666666668</v>
      </c>
      <c r="F16" s="7">
        <f>Seccion_15!$G$12</f>
        <v>9</v>
      </c>
      <c r="G16" s="7">
        <f>Seccion_15!$G$13</f>
        <v>1</v>
      </c>
      <c r="H16" s="7">
        <f>Seccion_15!$G$14</f>
        <v>0</v>
      </c>
    </row>
    <row r="18" ht="12.75">
      <c r="B18" s="2" t="s">
        <v>18</v>
      </c>
    </row>
    <row r="20" spans="2:9" ht="21.75" customHeight="1">
      <c r="B20" s="8" t="s">
        <v>19</v>
      </c>
      <c r="C20" s="8" t="s">
        <v>20</v>
      </c>
      <c r="D20" s="8" t="s">
        <v>21</v>
      </c>
      <c r="E20" s="8"/>
      <c r="F20" s="8" t="s">
        <v>22</v>
      </c>
      <c r="G20" s="8"/>
      <c r="H20" s="8"/>
      <c r="I20" s="8" t="s">
        <v>23</v>
      </c>
    </row>
    <row r="21" spans="2:9" ht="21.75" customHeight="1">
      <c r="B21" s="9" t="s">
        <v>24</v>
      </c>
      <c r="C21" s="10">
        <v>0</v>
      </c>
      <c r="D21" s="11" t="s">
        <v>25</v>
      </c>
      <c r="E21" s="11"/>
      <c r="F21" s="12" t="s">
        <v>26</v>
      </c>
      <c r="G21" s="12"/>
      <c r="H21" s="12"/>
      <c r="I21" s="13">
        <f>SUM(Seccion_5!G4,Seccion_6!G4,Seccion_7!G4,Seccion_8!G4,Seccion_9!G4,Seccion_10!G4,Seccion_11!G4,Seccion_12!G4,Seccion_13!G4,Seccion_14!G4,Seccion_15!G4,)</f>
        <v>64</v>
      </c>
    </row>
    <row r="22" spans="2:9" ht="32.25" customHeight="1">
      <c r="B22" s="9" t="s">
        <v>27</v>
      </c>
      <c r="C22" s="10">
        <v>0.1</v>
      </c>
      <c r="D22" s="11" t="s">
        <v>28</v>
      </c>
      <c r="E22" s="11"/>
      <c r="F22" s="12" t="s">
        <v>29</v>
      </c>
      <c r="G22" s="12"/>
      <c r="H22" s="12"/>
      <c r="I22" s="13">
        <f>SUM(Seccion_5!G5,Seccion_6!G5,Seccion_7!G5,Seccion_8!G5,Seccion_9!G5,Seccion_10!G5,Seccion_11!G5,Seccion_12!G5,Seccion_13!G5,Seccion_14!G5,Seccion_15!G5,)</f>
        <v>33</v>
      </c>
    </row>
    <row r="23" spans="2:9" ht="32.25" customHeight="1">
      <c r="B23" s="9" t="s">
        <v>30</v>
      </c>
      <c r="C23" s="10">
        <v>0.5</v>
      </c>
      <c r="D23" s="11" t="s">
        <v>31</v>
      </c>
      <c r="E23" s="11"/>
      <c r="F23" s="12" t="s">
        <v>32</v>
      </c>
      <c r="G23" s="12"/>
      <c r="H23" s="12"/>
      <c r="I23" s="13">
        <f>SUM(Seccion_5!G6,Seccion_6!G6,Seccion_7!G6,Seccion_8!G6,Seccion_9!G6,Seccion_10!G6,Seccion_11!G6,Seccion_12!G6,Seccion_13!G6,Seccion_14!G6,Seccion_15!G6,)</f>
        <v>7</v>
      </c>
    </row>
    <row r="24" spans="2:9" ht="32.25" customHeight="1">
      <c r="B24" s="9" t="s">
        <v>33</v>
      </c>
      <c r="C24" s="10">
        <v>0.9</v>
      </c>
      <c r="D24" s="11" t="s">
        <v>34</v>
      </c>
      <c r="E24" s="11"/>
      <c r="F24" s="12" t="s">
        <v>35</v>
      </c>
      <c r="G24" s="12"/>
      <c r="H24" s="12"/>
      <c r="I24" s="13">
        <f>SUM(Seccion_5!G7,Seccion_6!G7,Seccion_7!G7,Seccion_8!G7,Seccion_9!G7,Seccion_10!G7,Seccion_11!G7,Seccion_12!G7,Seccion_13!G7,Seccion_14!G7,Seccion_15!G7,)</f>
        <v>8</v>
      </c>
    </row>
    <row r="25" spans="2:9" ht="42.75" customHeight="1">
      <c r="B25" s="9" t="s">
        <v>36</v>
      </c>
      <c r="C25" s="10">
        <v>0.95</v>
      </c>
      <c r="D25" s="11" t="s">
        <v>37</v>
      </c>
      <c r="E25" s="11"/>
      <c r="F25" s="12" t="s">
        <v>38</v>
      </c>
      <c r="G25" s="12"/>
      <c r="H25" s="12"/>
      <c r="I25" s="13">
        <f>SUM(Seccion_5!G8,Seccion_6!G8,Seccion_7!G8,Seccion_8!G8,Seccion_9!G8,Seccion_10!G8,Seccion_11!G8,Seccion_12!G8,Seccion_13!G8,Seccion_14!G8,Seccion_15!G8,)</f>
        <v>14</v>
      </c>
    </row>
    <row r="26" spans="2:9" ht="42.75" customHeight="1">
      <c r="B26" s="9" t="s">
        <v>39</v>
      </c>
      <c r="C26" s="10">
        <v>1</v>
      </c>
      <c r="D26" s="11" t="s">
        <v>40</v>
      </c>
      <c r="E26" s="11"/>
      <c r="F26" s="12" t="s">
        <v>41</v>
      </c>
      <c r="G26" s="12"/>
      <c r="H26" s="12"/>
      <c r="I26" s="13">
        <f>SUM(Seccion_5!G9,Seccion_6!G9,Seccion_7!G9,Seccion_8!G9,Seccion_9!G9,Seccion_10!G9,Seccion_11!G9,Seccion_12!G9,Seccion_13!G9,Seccion_14!G9,Seccion_15!G9,)</f>
        <v>2</v>
      </c>
    </row>
    <row r="27" spans="2:9" ht="33.75" customHeight="1">
      <c r="B27" s="14" t="s">
        <v>42</v>
      </c>
      <c r="C27" s="10" t="s">
        <v>43</v>
      </c>
      <c r="D27" s="11" t="s">
        <v>44</v>
      </c>
      <c r="E27" s="11"/>
      <c r="F27" s="12"/>
      <c r="G27" s="12"/>
      <c r="H27" s="12"/>
      <c r="I27" s="13">
        <v>5</v>
      </c>
    </row>
    <row r="30" spans="2:3" ht="12.75">
      <c r="B30" s="15" t="s">
        <v>19</v>
      </c>
      <c r="C30" s="15" t="s">
        <v>23</v>
      </c>
    </row>
    <row r="31" spans="2:3" ht="12.75">
      <c r="B31" s="16" t="s">
        <v>45</v>
      </c>
      <c r="C31" s="13">
        <f>SUM(I24:I26)</f>
        <v>24</v>
      </c>
    </row>
    <row r="32" spans="2:3" ht="12.75">
      <c r="B32" s="17" t="s">
        <v>46</v>
      </c>
      <c r="C32" s="13">
        <f>SUM(I21:I23)</f>
        <v>104</v>
      </c>
    </row>
    <row r="33" spans="2:3" ht="12.75">
      <c r="B33" s="18" t="s">
        <v>47</v>
      </c>
      <c r="C33" s="13">
        <f>I27</f>
        <v>5</v>
      </c>
    </row>
  </sheetData>
  <sheetProtection selectLockedCells="1" selectUnlockedCells="1"/>
  <mergeCells count="28">
    <mergeCell ref="B5:D5"/>
    <mergeCell ref="B6:D6"/>
    <mergeCell ref="B7:D7"/>
    <mergeCell ref="B8:D8"/>
    <mergeCell ref="B9:D9"/>
    <mergeCell ref="B10:D10"/>
    <mergeCell ref="B11:D11"/>
    <mergeCell ref="B12:D12"/>
    <mergeCell ref="B13:D13"/>
    <mergeCell ref="B14:D14"/>
    <mergeCell ref="B15:D15"/>
    <mergeCell ref="B16:D16"/>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s>
  <conditionalFormatting sqref="B21:B26">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B27">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dimension ref="A1:H2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44.25" customHeight="1">
      <c r="A2" s="22">
        <v>12</v>
      </c>
      <c r="B2" s="23" t="s">
        <v>408</v>
      </c>
      <c r="C2" s="23"/>
      <c r="D2" s="24"/>
      <c r="E2">
        <f>AVERAGE(E3,E5,E10,E13,E17,E23)</f>
        <v>0.2527777777777778</v>
      </c>
      <c r="F2">
        <f>SUM(COUNTIF($E$4,"&gt;=0,5"),COUNTIF($E$6:$E$9,"&gt;=0,5"),COUNTIF($E$11:$E$12,"&gt;=0,5"),COUNTIF($E$14:$E$16,"&gt;=0,5"),COUNTIF($E$18:$E$22,"&gt;=0,5"),COUNTIF($E$24,"&gt;=0,5"))</f>
        <v>5</v>
      </c>
      <c r="G2">
        <f>SUM(COUNTIF($E$4,"&lt;0,5"),COUNTIF($E$6:$E$9,"&lt;0,5"),COUNTIF($E$11:$E$12,"&lt;0,5"),COUNTIF($E$14:$E$16,"&lt;0,5"),COUNTIF($E$18:$E$22,"&lt;0,5"),COUNTIF($E$24,"&lt;0,5"))</f>
        <v>9</v>
      </c>
      <c r="H2" s="24"/>
    </row>
    <row r="3" spans="1:8" ht="17.25" customHeight="1">
      <c r="A3" s="25" t="s">
        <v>409</v>
      </c>
      <c r="B3" s="34" t="s">
        <v>410</v>
      </c>
      <c r="C3" s="34"/>
      <c r="D3" s="27"/>
      <c r="E3">
        <f>AVERAGE(E4:E5)</f>
        <v>0.45</v>
      </c>
      <c r="H3" s="27"/>
    </row>
    <row r="4" spans="1:8" ht="45.75">
      <c r="A4" s="41" t="s">
        <v>411</v>
      </c>
      <c r="B4" s="42" t="s">
        <v>412</v>
      </c>
      <c r="C4" s="43" t="s">
        <v>413</v>
      </c>
      <c r="D4" s="9" t="s">
        <v>24</v>
      </c>
      <c r="E4">
        <f>VLOOKUP(D4,Resumen!$B$21:$C$26,2,0)</f>
        <v>0</v>
      </c>
      <c r="F4" s="19" t="s">
        <v>24</v>
      </c>
      <c r="G4">
        <f>COUNTIF($D$4:$D$100,F4)</f>
        <v>9</v>
      </c>
      <c r="H4" s="44"/>
    </row>
    <row r="5" spans="1:8" ht="17.25" customHeight="1">
      <c r="A5" s="25" t="s">
        <v>414</v>
      </c>
      <c r="B5" s="34" t="s">
        <v>415</v>
      </c>
      <c r="C5" s="34"/>
      <c r="D5" s="27"/>
      <c r="E5">
        <f>AVERAGE(E6:E9)</f>
        <v>0.9</v>
      </c>
      <c r="F5" s="19" t="s">
        <v>27</v>
      </c>
      <c r="G5">
        <f>COUNTIF($D$4:$D$100,F5)</f>
        <v>0</v>
      </c>
      <c r="H5" s="27"/>
    </row>
    <row r="6" spans="1:8" ht="23.25">
      <c r="A6" s="41" t="s">
        <v>416</v>
      </c>
      <c r="B6" s="42" t="s">
        <v>417</v>
      </c>
      <c r="C6" s="43" t="s">
        <v>418</v>
      </c>
      <c r="D6" s="9" t="s">
        <v>33</v>
      </c>
      <c r="E6">
        <f>VLOOKUP(D6,Resumen!$B$21:$C$26,2,0)</f>
        <v>0.9</v>
      </c>
      <c r="F6" s="19" t="s">
        <v>30</v>
      </c>
      <c r="G6">
        <f>COUNTIF($D$4:$D$100,F6)</f>
        <v>1</v>
      </c>
      <c r="H6" s="44"/>
    </row>
    <row r="7" spans="1:8" ht="34.5">
      <c r="A7" s="41" t="s">
        <v>419</v>
      </c>
      <c r="B7" s="42" t="s">
        <v>420</v>
      </c>
      <c r="C7" s="43" t="s">
        <v>421</v>
      </c>
      <c r="D7" s="9" t="s">
        <v>33</v>
      </c>
      <c r="E7">
        <f>VLOOKUP(D7,Resumen!$B$21:$C$26,2,0)</f>
        <v>0.9</v>
      </c>
      <c r="F7" s="19" t="s">
        <v>33</v>
      </c>
      <c r="G7">
        <f>COUNTIF($D$4:$D$100,F7)</f>
        <v>4</v>
      </c>
      <c r="H7" s="44"/>
    </row>
    <row r="8" spans="1:8" ht="34.5">
      <c r="A8" s="41" t="s">
        <v>422</v>
      </c>
      <c r="B8" s="42" t="s">
        <v>423</v>
      </c>
      <c r="C8" s="43" t="s">
        <v>424</v>
      </c>
      <c r="D8" s="9" t="s">
        <v>33</v>
      </c>
      <c r="E8">
        <f>VLOOKUP(D8,Resumen!$B$21:$C$26,2,0)</f>
        <v>0.9</v>
      </c>
      <c r="F8" s="19" t="s">
        <v>36</v>
      </c>
      <c r="G8">
        <f>COUNTIF($D$4:$D$100,F8)</f>
        <v>0</v>
      </c>
      <c r="H8" s="44"/>
    </row>
    <row r="9" spans="1:8" ht="34.5">
      <c r="A9" s="41" t="s">
        <v>425</v>
      </c>
      <c r="B9" s="42" t="s">
        <v>426</v>
      </c>
      <c r="C9" s="43" t="s">
        <v>427</v>
      </c>
      <c r="D9" s="9" t="s">
        <v>33</v>
      </c>
      <c r="E9">
        <f>VLOOKUP(D9,Resumen!$B$21:$C$26,2,0)</f>
        <v>0.9</v>
      </c>
      <c r="F9" s="19" t="s">
        <v>39</v>
      </c>
      <c r="G9">
        <f>COUNTIF($D$4:$D$100,F9)</f>
        <v>0</v>
      </c>
      <c r="H9" s="44"/>
    </row>
    <row r="10" spans="1:8" ht="17.25" customHeight="1">
      <c r="A10" s="25" t="s">
        <v>428</v>
      </c>
      <c r="B10" s="34" t="s">
        <v>429</v>
      </c>
      <c r="C10" s="34"/>
      <c r="D10" s="27"/>
      <c r="E10">
        <f>AVERAGE(E11:E12)</f>
        <v>0</v>
      </c>
      <c r="F10" s="19" t="s">
        <v>42</v>
      </c>
      <c r="G10">
        <f>COUNTIF($D$4:$D$100,F10)</f>
        <v>2</v>
      </c>
      <c r="H10" s="27"/>
    </row>
    <row r="11" spans="1:8" ht="23.25">
      <c r="A11" s="41" t="s">
        <v>430</v>
      </c>
      <c r="B11" s="42" t="s">
        <v>431</v>
      </c>
      <c r="C11" s="43" t="s">
        <v>432</v>
      </c>
      <c r="D11" s="9" t="s">
        <v>24</v>
      </c>
      <c r="E11">
        <f>VLOOKUP(D11,Resumen!$B$21:$C$26,2,0)</f>
        <v>0</v>
      </c>
      <c r="H11" s="44"/>
    </row>
    <row r="12" spans="1:8" ht="23.25">
      <c r="A12" s="41" t="s">
        <v>433</v>
      </c>
      <c r="B12" s="42" t="s">
        <v>434</v>
      </c>
      <c r="C12" s="43" t="s">
        <v>553</v>
      </c>
      <c r="D12" s="9" t="s">
        <v>24</v>
      </c>
      <c r="E12">
        <f>VLOOKUP(D12,Resumen!$B$21:$C$26,2,0)</f>
        <v>0</v>
      </c>
      <c r="F12" s="45" t="s">
        <v>545</v>
      </c>
      <c r="G12" s="13">
        <f>SUM(G4:G5)</f>
        <v>9</v>
      </c>
      <c r="H12" s="44"/>
    </row>
    <row r="13" spans="1:8" ht="17.25" customHeight="1">
      <c r="A13" s="25" t="s">
        <v>436</v>
      </c>
      <c r="B13" s="34" t="s">
        <v>437</v>
      </c>
      <c r="C13" s="34"/>
      <c r="D13" s="27"/>
      <c r="E13">
        <f>AVERAGE(E14:E16)</f>
        <v>0.16666666666666666</v>
      </c>
      <c r="F13" s="45" t="s">
        <v>546</v>
      </c>
      <c r="G13" s="13">
        <f>SUM(G6:G7)</f>
        <v>5</v>
      </c>
      <c r="H13" s="27"/>
    </row>
    <row r="14" spans="1:8" ht="23.25">
      <c r="A14" s="41" t="s">
        <v>438</v>
      </c>
      <c r="B14" s="42" t="s">
        <v>439</v>
      </c>
      <c r="C14" s="43" t="s">
        <v>440</v>
      </c>
      <c r="D14" s="9" t="s">
        <v>30</v>
      </c>
      <c r="E14">
        <f>VLOOKUP(D14,Resumen!$B$21:$C$26,2,0)</f>
        <v>0.5</v>
      </c>
      <c r="F14" s="45" t="s">
        <v>544</v>
      </c>
      <c r="G14" s="13">
        <f>SUM(G8:G9)</f>
        <v>0</v>
      </c>
      <c r="H14" s="44"/>
    </row>
    <row r="15" spans="1:8" ht="23.25">
      <c r="A15" s="41" t="s">
        <v>441</v>
      </c>
      <c r="B15" s="42" t="s">
        <v>442</v>
      </c>
      <c r="C15" s="43" t="s">
        <v>443</v>
      </c>
      <c r="D15" s="9" t="s">
        <v>24</v>
      </c>
      <c r="E15">
        <f>VLOOKUP(D15,Resumen!$B$21:$C$26,2,0)</f>
        <v>0</v>
      </c>
      <c r="H15" s="44"/>
    </row>
    <row r="16" spans="1:8" ht="12.75">
      <c r="A16" s="41" t="s">
        <v>444</v>
      </c>
      <c r="B16" s="42" t="s">
        <v>445</v>
      </c>
      <c r="C16" s="43" t="s">
        <v>446</v>
      </c>
      <c r="D16" s="9" t="s">
        <v>24</v>
      </c>
      <c r="E16">
        <f>VLOOKUP(D16,Resumen!$B$21:$C$26,2,0)</f>
        <v>0</v>
      </c>
      <c r="H16" s="44"/>
    </row>
    <row r="17" spans="1:8" ht="17.25" customHeight="1">
      <c r="A17" s="25" t="s">
        <v>447</v>
      </c>
      <c r="B17" s="34" t="s">
        <v>448</v>
      </c>
      <c r="C17" s="34"/>
      <c r="D17" s="27"/>
      <c r="E17">
        <f>AVERAGE(E18:E19,E21)</f>
        <v>0</v>
      </c>
      <c r="H17" s="27"/>
    </row>
    <row r="18" spans="1:8" ht="23.25">
      <c r="A18" s="41" t="s">
        <v>449</v>
      </c>
      <c r="B18" s="42" t="s">
        <v>450</v>
      </c>
      <c r="C18" s="43" t="s">
        <v>451</v>
      </c>
      <c r="D18" s="9" t="s">
        <v>24</v>
      </c>
      <c r="E18">
        <f>VLOOKUP(D18,Resumen!$B$21:$C$26,2,0)</f>
        <v>0</v>
      </c>
      <c r="H18" s="44"/>
    </row>
    <row r="19" spans="1:8" ht="45.75">
      <c r="A19" s="41" t="s">
        <v>452</v>
      </c>
      <c r="B19" s="42" t="s">
        <v>453</v>
      </c>
      <c r="C19" s="43" t="s">
        <v>454</v>
      </c>
      <c r="D19" s="9" t="s">
        <v>24</v>
      </c>
      <c r="E19">
        <f>VLOOKUP(D19,Resumen!$B$21:$C$26,2,0)</f>
        <v>0</v>
      </c>
      <c r="H19" s="44"/>
    </row>
    <row r="20" spans="1:8" ht="34.5">
      <c r="A20" s="41" t="s">
        <v>455</v>
      </c>
      <c r="B20" s="42" t="s">
        <v>456</v>
      </c>
      <c r="C20" s="43" t="s">
        <v>457</v>
      </c>
      <c r="D20" s="9" t="s">
        <v>42</v>
      </c>
      <c r="E20" t="e">
        <f>VLOOKUP(D20,Resumen!$B$21:$C$26,2,0)</f>
        <v>#N/A</v>
      </c>
      <c r="H20" s="44"/>
    </row>
    <row r="21" spans="1:8" ht="23.25">
      <c r="A21" s="41" t="s">
        <v>458</v>
      </c>
      <c r="B21" s="42" t="s">
        <v>459</v>
      </c>
      <c r="C21" s="43" t="s">
        <v>460</v>
      </c>
      <c r="D21" s="9" t="s">
        <v>24</v>
      </c>
      <c r="E21">
        <f>VLOOKUP(D21,Resumen!$B$21:$C$26,2,0)</f>
        <v>0</v>
      </c>
      <c r="H21" s="44"/>
    </row>
    <row r="22" spans="1:8" ht="23.25">
      <c r="A22" s="41" t="s">
        <v>461</v>
      </c>
      <c r="B22" s="42" t="s">
        <v>462</v>
      </c>
      <c r="C22" s="43" t="s">
        <v>463</v>
      </c>
      <c r="D22" s="9" t="s">
        <v>42</v>
      </c>
      <c r="E22" t="e">
        <f>VLOOKUP(D22,Resumen!$B$21:$C$26,2,0)</f>
        <v>#N/A</v>
      </c>
      <c r="H22" s="44"/>
    </row>
    <row r="23" spans="1:8" ht="17.25" customHeight="1">
      <c r="A23" s="25" t="s">
        <v>464</v>
      </c>
      <c r="B23" s="34" t="s">
        <v>465</v>
      </c>
      <c r="C23" s="34"/>
      <c r="D23" s="27"/>
      <c r="E23">
        <f>AVERAGE(E24)</f>
        <v>0</v>
      </c>
      <c r="H23" s="27"/>
    </row>
    <row r="24" spans="1:8" ht="57">
      <c r="A24" s="41" t="s">
        <v>466</v>
      </c>
      <c r="B24" s="42" t="s">
        <v>467</v>
      </c>
      <c r="C24" s="43" t="s">
        <v>468</v>
      </c>
      <c r="D24" s="9" t="s">
        <v>24</v>
      </c>
      <c r="E24">
        <f>VLOOKUP(D24,Resumen!$B$21:$C$26,2,0)</f>
        <v>0</v>
      </c>
      <c r="H24" s="44"/>
    </row>
  </sheetData>
  <sheetProtection selectLockedCells="1" selectUnlockedCells="1"/>
  <mergeCells count="7">
    <mergeCell ref="B2:C2"/>
    <mergeCell ref="B3:C3"/>
    <mergeCell ref="B5:C5"/>
    <mergeCell ref="B10:C10"/>
    <mergeCell ref="B13:C13"/>
    <mergeCell ref="B17:C17"/>
    <mergeCell ref="B23:C23"/>
  </mergeCells>
  <conditionalFormatting sqref="D24 D4 D6 D15:D16 D22 D19:D20">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conditionalFormatting sqref="D11">
    <cfRule type="cellIs" priority="7" dxfId="0" operator="equal" stopIfTrue="1">
      <formula>Resumen!$B$21</formula>
    </cfRule>
    <cfRule type="cellIs" priority="8" dxfId="1" operator="equal" stopIfTrue="1">
      <formula>Resumen!$B$22</formula>
    </cfRule>
    <cfRule type="cellIs" priority="9" dxfId="2" operator="equal" stopIfTrue="1">
      <formula>Resumen!$B$23</formula>
    </cfRule>
    <cfRule type="cellIs" priority="10" dxfId="3" operator="equal" stopIfTrue="1">
      <formula>Resumen!$B$24</formula>
    </cfRule>
    <cfRule type="cellIs" priority="11" dxfId="4" operator="equal" stopIfTrue="1">
      <formula>Resumen!$B$25</formula>
    </cfRule>
    <cfRule type="cellIs" priority="12" dxfId="8" operator="equal" stopIfTrue="1">
      <formula>Resumen!$B$27</formula>
    </cfRule>
  </conditionalFormatting>
  <conditionalFormatting sqref="D12">
    <cfRule type="cellIs" priority="13" dxfId="0" operator="equal" stopIfTrue="1">
      <formula>Resumen!$B$21</formula>
    </cfRule>
    <cfRule type="cellIs" priority="14" dxfId="1" operator="equal" stopIfTrue="1">
      <formula>Resumen!$B$22</formula>
    </cfRule>
    <cfRule type="cellIs" priority="15" dxfId="2" operator="equal" stopIfTrue="1">
      <formula>Resumen!$B$23</formula>
    </cfRule>
    <cfRule type="cellIs" priority="16" dxfId="3" operator="equal" stopIfTrue="1">
      <formula>Resumen!$B$24</formula>
    </cfRule>
    <cfRule type="cellIs" priority="17" dxfId="4" operator="equal" stopIfTrue="1">
      <formula>Resumen!$B$25</formula>
    </cfRule>
    <cfRule type="cellIs" priority="18" dxfId="8" operator="equal" stopIfTrue="1">
      <formula>Resumen!$B$27</formula>
    </cfRule>
  </conditionalFormatting>
  <conditionalFormatting sqref="D14">
    <cfRule type="cellIs" priority="19" dxfId="0" operator="equal" stopIfTrue="1">
      <formula>Resumen!$B$21</formula>
    </cfRule>
    <cfRule type="cellIs" priority="20" dxfId="1" operator="equal" stopIfTrue="1">
      <formula>Resumen!$B$22</formula>
    </cfRule>
    <cfRule type="cellIs" priority="21" dxfId="2" operator="equal" stopIfTrue="1">
      <formula>Resumen!$B$23</formula>
    </cfRule>
    <cfRule type="cellIs" priority="22" dxfId="3" operator="equal" stopIfTrue="1">
      <formula>Resumen!$B$24</formula>
    </cfRule>
    <cfRule type="cellIs" priority="23" dxfId="4" operator="equal" stopIfTrue="1">
      <formula>Resumen!$B$25</formula>
    </cfRule>
    <cfRule type="cellIs" priority="24" dxfId="8" operator="equal" stopIfTrue="1">
      <formula>Resumen!$B$27</formula>
    </cfRule>
  </conditionalFormatting>
  <conditionalFormatting sqref="D18">
    <cfRule type="cellIs" priority="25" dxfId="0" operator="equal" stopIfTrue="1">
      <formula>Resumen!$B$21</formula>
    </cfRule>
    <cfRule type="cellIs" priority="26" dxfId="1" operator="equal" stopIfTrue="1">
      <formula>Resumen!$B$22</formula>
    </cfRule>
    <cfRule type="cellIs" priority="27" dxfId="2" operator="equal" stopIfTrue="1">
      <formula>Resumen!$B$23</formula>
    </cfRule>
    <cfRule type="cellIs" priority="28" dxfId="3" operator="equal" stopIfTrue="1">
      <formula>Resumen!$B$24</formula>
    </cfRule>
    <cfRule type="cellIs" priority="29" dxfId="4" operator="equal" stopIfTrue="1">
      <formula>Resumen!$B$25</formula>
    </cfRule>
    <cfRule type="cellIs" priority="30" dxfId="8" operator="equal" stopIfTrue="1">
      <formula>Resumen!$B$27</formula>
    </cfRule>
  </conditionalFormatting>
  <conditionalFormatting sqref="D19">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fRule type="cellIs" priority="36" dxfId="8" operator="equal" stopIfTrue="1">
      <formula>Resumen!$B$27</formula>
    </cfRule>
  </conditionalFormatting>
  <conditionalFormatting sqref="D21">
    <cfRule type="cellIs" priority="37" dxfId="0" operator="equal" stopIfTrue="1">
      <formula>Resumen!$B$21</formula>
    </cfRule>
    <cfRule type="cellIs" priority="38" dxfId="1" operator="equal" stopIfTrue="1">
      <formula>Resumen!$B$22</formula>
    </cfRule>
    <cfRule type="cellIs" priority="39" dxfId="2" operator="equal" stopIfTrue="1">
      <formula>Resumen!$B$23</formula>
    </cfRule>
    <cfRule type="cellIs" priority="40" dxfId="3" operator="equal" stopIfTrue="1">
      <formula>Resumen!$B$24</formula>
    </cfRule>
    <cfRule type="cellIs" priority="41" dxfId="4" operator="equal" stopIfTrue="1">
      <formula>Resumen!$B$25</formula>
    </cfRule>
    <cfRule type="cellIs" priority="42" dxfId="8" operator="equal" stopIfTrue="1">
      <formula>Resumen!$B$27</formula>
    </cfRule>
  </conditionalFormatting>
  <conditionalFormatting sqref="D7">
    <cfRule type="cellIs" priority="43" dxfId="0" operator="equal" stopIfTrue="1">
      <formula>Resumen!$B$21</formula>
    </cfRule>
    <cfRule type="cellIs" priority="44" dxfId="1" operator="equal" stopIfTrue="1">
      <formula>Resumen!$B$22</formula>
    </cfRule>
    <cfRule type="cellIs" priority="45" dxfId="2" operator="equal" stopIfTrue="1">
      <formula>Resumen!$B$23</formula>
    </cfRule>
    <cfRule type="cellIs" priority="46" dxfId="3" operator="equal" stopIfTrue="1">
      <formula>Resumen!$B$24</formula>
    </cfRule>
    <cfRule type="cellIs" priority="47" dxfId="4" operator="equal" stopIfTrue="1">
      <formula>Resumen!$B$25</formula>
    </cfRule>
    <cfRule type="cellIs" priority="48" dxfId="8" operator="equal" stopIfTrue="1">
      <formula>Resumen!$B$27</formula>
    </cfRule>
  </conditionalFormatting>
  <conditionalFormatting sqref="D8">
    <cfRule type="cellIs" priority="49" dxfId="0" operator="equal" stopIfTrue="1">
      <formula>Resumen!$B$21</formula>
    </cfRule>
    <cfRule type="cellIs" priority="50" dxfId="1" operator="equal" stopIfTrue="1">
      <formula>Resumen!$B$22</formula>
    </cfRule>
    <cfRule type="cellIs" priority="51" dxfId="2" operator="equal" stopIfTrue="1">
      <formula>Resumen!$B$23</formula>
    </cfRule>
    <cfRule type="cellIs" priority="52" dxfId="3" operator="equal" stopIfTrue="1">
      <formula>Resumen!$B$24</formula>
    </cfRule>
    <cfRule type="cellIs" priority="53" dxfId="4" operator="equal" stopIfTrue="1">
      <formula>Resumen!$B$25</formula>
    </cfRule>
    <cfRule type="cellIs" priority="54" dxfId="8" operator="equal" stopIfTrue="1">
      <formula>Resumen!$B$27</formula>
    </cfRule>
  </conditionalFormatting>
  <conditionalFormatting sqref="D9">
    <cfRule type="cellIs" priority="55" dxfId="0" operator="equal" stopIfTrue="1">
      <formula>Resumen!$B$21</formula>
    </cfRule>
    <cfRule type="cellIs" priority="56" dxfId="1" operator="equal" stopIfTrue="1">
      <formula>Resumen!$B$22</formula>
    </cfRule>
    <cfRule type="cellIs" priority="57" dxfId="2" operator="equal" stopIfTrue="1">
      <formula>Resumen!$B$23</formula>
    </cfRule>
    <cfRule type="cellIs" priority="58" dxfId="3" operator="equal" stopIfTrue="1">
      <formula>Resumen!$B$24</formula>
    </cfRule>
    <cfRule type="cellIs" priority="59" dxfId="4" operator="equal" stopIfTrue="1">
      <formula>Resumen!$B$25</formula>
    </cfRule>
    <cfRule type="cellIs" priority="60" dxfId="8" operator="equal" stopIfTrue="1">
      <formula>Resumen!$B$27</formula>
    </cfRule>
  </conditionalFormatting>
  <dataValidations count="1">
    <dataValidation type="list" operator="equal" allowBlank="1" showErrorMessage="1" sqref="D4 D6:D9 D11:D12 D14:D16 D18:D22 D2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H1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13</v>
      </c>
      <c r="B2" s="23" t="s">
        <v>469</v>
      </c>
      <c r="C2" s="23"/>
      <c r="D2" s="24"/>
      <c r="E2">
        <f>AVERAGE(E3,E6)</f>
        <v>0</v>
      </c>
      <c r="F2">
        <f>SUM(COUNTIF($E$4:$E$5,"&gt;=0,5"),COUNTIF($E$7:$E$9,"&gt;=0,5"))</f>
        <v>0</v>
      </c>
      <c r="G2">
        <f>SUM(COUNTIF($E$4:$E$5,"&lt;0,5"),COUNTIF($E$7:$E$9,"&lt;0,5"))</f>
        <v>5</v>
      </c>
      <c r="H2" s="24"/>
    </row>
    <row r="3" spans="1:8" ht="17.25" customHeight="1">
      <c r="A3" s="25" t="s">
        <v>470</v>
      </c>
      <c r="B3" s="34" t="s">
        <v>471</v>
      </c>
      <c r="C3" s="34"/>
      <c r="D3" s="27"/>
      <c r="E3">
        <f>AVERAGE(E4:E5)</f>
        <v>0</v>
      </c>
      <c r="H3" s="27"/>
    </row>
    <row r="4" spans="1:8" ht="23.25">
      <c r="A4" s="41" t="s">
        <v>472</v>
      </c>
      <c r="B4" s="42" t="s">
        <v>473</v>
      </c>
      <c r="C4" s="43" t="s">
        <v>474</v>
      </c>
      <c r="D4" s="9" t="s">
        <v>24</v>
      </c>
      <c r="E4">
        <f>VLOOKUP(D4,Resumen!$B$21:$C$26,2,0)</f>
        <v>0</v>
      </c>
      <c r="F4" s="19" t="s">
        <v>24</v>
      </c>
      <c r="G4">
        <f>COUNTIF($D$4:$D$100,F4)</f>
        <v>5</v>
      </c>
      <c r="H4" s="44"/>
    </row>
    <row r="5" spans="1:8" ht="45.75">
      <c r="A5" s="41" t="s">
        <v>475</v>
      </c>
      <c r="B5" s="42" t="s">
        <v>476</v>
      </c>
      <c r="C5" s="43" t="s">
        <v>477</v>
      </c>
      <c r="D5" s="9" t="s">
        <v>24</v>
      </c>
      <c r="E5">
        <f>VLOOKUP(D5,Resumen!$B$21:$C$26,2,0)</f>
        <v>0</v>
      </c>
      <c r="F5" s="19" t="s">
        <v>27</v>
      </c>
      <c r="G5">
        <f>COUNTIF($D$4:$D$100,F5)</f>
        <v>0</v>
      </c>
      <c r="H5" s="44"/>
    </row>
    <row r="6" spans="1:8" ht="17.25" customHeight="1">
      <c r="A6" s="25" t="s">
        <v>478</v>
      </c>
      <c r="B6" s="34" t="s">
        <v>479</v>
      </c>
      <c r="C6" s="34"/>
      <c r="D6" s="27"/>
      <c r="E6">
        <f>AVERAGE(E7:E9)</f>
        <v>0</v>
      </c>
      <c r="F6" s="19" t="s">
        <v>30</v>
      </c>
      <c r="G6">
        <f>COUNTIF($D$4:$D$100,F6)</f>
        <v>0</v>
      </c>
      <c r="H6" s="27"/>
    </row>
    <row r="7" spans="1:8" ht="34.5">
      <c r="A7" s="41" t="s">
        <v>480</v>
      </c>
      <c r="B7" s="42" t="s">
        <v>203</v>
      </c>
      <c r="C7" s="43" t="s">
        <v>481</v>
      </c>
      <c r="D7" s="9" t="s">
        <v>24</v>
      </c>
      <c r="E7">
        <f>VLOOKUP(D7,Resumen!$B$21:$C$26,2,0)</f>
        <v>0</v>
      </c>
      <c r="F7" s="19" t="s">
        <v>33</v>
      </c>
      <c r="G7">
        <f>COUNTIF($D$4:$D$100,F7)</f>
        <v>0</v>
      </c>
      <c r="H7" s="44"/>
    </row>
    <row r="8" spans="1:8" ht="34.5">
      <c r="A8" s="41" t="s">
        <v>482</v>
      </c>
      <c r="B8" s="42" t="s">
        <v>483</v>
      </c>
      <c r="C8" s="43" t="s">
        <v>484</v>
      </c>
      <c r="D8" s="9" t="s">
        <v>24</v>
      </c>
      <c r="E8">
        <f>VLOOKUP(D8,Resumen!$B$21:$C$26,2,0)</f>
        <v>0</v>
      </c>
      <c r="F8" s="19" t="s">
        <v>36</v>
      </c>
      <c r="G8">
        <f>COUNTIF($D$4:$D$100,F8)</f>
        <v>0</v>
      </c>
      <c r="H8" s="44"/>
    </row>
    <row r="9" spans="1:8" ht="57">
      <c r="A9" s="41" t="s">
        <v>485</v>
      </c>
      <c r="B9" s="42" t="s">
        <v>486</v>
      </c>
      <c r="C9" s="43" t="s">
        <v>487</v>
      </c>
      <c r="D9" s="9" t="s">
        <v>24</v>
      </c>
      <c r="E9">
        <f>VLOOKUP(D9,Resumen!$B$21:$C$26,2,0)</f>
        <v>0</v>
      </c>
      <c r="F9" s="19" t="s">
        <v>39</v>
      </c>
      <c r="G9">
        <f>COUNTIF($D$4:$D$100,F9)</f>
        <v>0</v>
      </c>
      <c r="H9" s="44"/>
    </row>
    <row r="12" spans="6:7" ht="12.75">
      <c r="F12" s="45" t="s">
        <v>545</v>
      </c>
      <c r="G12" s="13">
        <f>SUM(G4:G5)</f>
        <v>5</v>
      </c>
    </row>
    <row r="13" spans="6:7" ht="12.75">
      <c r="F13" s="45" t="s">
        <v>546</v>
      </c>
      <c r="G13" s="13">
        <f>SUM(G6:G7)</f>
        <v>0</v>
      </c>
    </row>
    <row r="14" spans="6:7" ht="12.75">
      <c r="F14" s="45" t="s">
        <v>544</v>
      </c>
      <c r="G14" s="13">
        <f>SUM(G8:G9)</f>
        <v>0</v>
      </c>
    </row>
  </sheetData>
  <sheetProtection selectLockedCells="1" selectUnlockedCells="1"/>
  <mergeCells count="3">
    <mergeCell ref="B2:C2"/>
    <mergeCell ref="B3:C3"/>
    <mergeCell ref="B6:C6"/>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7:D9 D4:D5">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D4 D7:D9">
      <formula1>Resumen!$B$21:$B$26</formula1>
    </dataValidation>
    <dataValidation type="list" operator="equal" allowBlank="1" showErrorMessage="1" sqref="D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H1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14</v>
      </c>
      <c r="B2" s="23" t="s">
        <v>488</v>
      </c>
      <c r="C2" s="23"/>
      <c r="D2" s="24"/>
      <c r="E2">
        <f>AVERAGE(E3)</f>
        <v>0</v>
      </c>
      <c r="F2">
        <f>COUNTIF($E$4:$E$8,"&gt;=0,5")</f>
        <v>0</v>
      </c>
      <c r="G2">
        <f>COUNTIF($E$4:$E$8,"&lt;0,5")</f>
        <v>5</v>
      </c>
      <c r="H2" s="24"/>
    </row>
    <row r="3" spans="1:8" ht="33.75" customHeight="1">
      <c r="A3" s="25" t="s">
        <v>489</v>
      </c>
      <c r="B3" s="34" t="s">
        <v>490</v>
      </c>
      <c r="C3" s="34"/>
      <c r="D3" s="27"/>
      <c r="E3">
        <f>AVERAGE(E4:E8)</f>
        <v>0</v>
      </c>
      <c r="H3" s="27"/>
    </row>
    <row r="4" spans="1:8" ht="34.5">
      <c r="A4" s="41" t="s">
        <v>491</v>
      </c>
      <c r="B4" s="42" t="s">
        <v>492</v>
      </c>
      <c r="C4" s="43" t="s">
        <v>493</v>
      </c>
      <c r="D4" s="9" t="s">
        <v>24</v>
      </c>
      <c r="E4">
        <f>VLOOKUP(D4,Resumen!$B$21:$C$26,2,0)</f>
        <v>0</v>
      </c>
      <c r="F4" s="19" t="s">
        <v>24</v>
      </c>
      <c r="G4">
        <f>COUNTIF($D$4:$D$100,F4)</f>
        <v>5</v>
      </c>
      <c r="H4" s="44"/>
    </row>
    <row r="5" spans="1:8" ht="45.75">
      <c r="A5" s="41" t="s">
        <v>494</v>
      </c>
      <c r="B5" s="42" t="s">
        <v>495</v>
      </c>
      <c r="C5" s="43" t="s">
        <v>496</v>
      </c>
      <c r="D5" s="9" t="s">
        <v>24</v>
      </c>
      <c r="E5">
        <f>VLOOKUP(D5,Resumen!$B$21:$C$26,2,0)</f>
        <v>0</v>
      </c>
      <c r="F5" s="19" t="s">
        <v>27</v>
      </c>
      <c r="G5">
        <f>COUNTIF($D$4:$D$100,F5)</f>
        <v>0</v>
      </c>
      <c r="H5" s="44"/>
    </row>
    <row r="6" spans="1:8" ht="45.75">
      <c r="A6" s="41" t="s">
        <v>497</v>
      </c>
      <c r="B6" s="42" t="s">
        <v>498</v>
      </c>
      <c r="C6" s="43" t="s">
        <v>499</v>
      </c>
      <c r="D6" s="9" t="s">
        <v>24</v>
      </c>
      <c r="E6">
        <f>VLOOKUP(D6,Resumen!$B$21:$C$26,2,0)</f>
        <v>0</v>
      </c>
      <c r="F6" s="19" t="s">
        <v>30</v>
      </c>
      <c r="G6">
        <f>COUNTIF($D$4:$D$100,F6)</f>
        <v>0</v>
      </c>
      <c r="H6" s="44"/>
    </row>
    <row r="7" spans="1:8" ht="57">
      <c r="A7" s="41" t="s">
        <v>500</v>
      </c>
      <c r="B7" s="42" t="s">
        <v>501</v>
      </c>
      <c r="C7" s="43" t="s">
        <v>502</v>
      </c>
      <c r="D7" s="9" t="s">
        <v>24</v>
      </c>
      <c r="E7">
        <f>VLOOKUP(D7,Resumen!$B$21:$C$26,2,0)</f>
        <v>0</v>
      </c>
      <c r="F7" s="19" t="s">
        <v>33</v>
      </c>
      <c r="G7">
        <f>COUNTIF($D$4:$D$100,F7)</f>
        <v>0</v>
      </c>
      <c r="H7" s="44"/>
    </row>
    <row r="8" spans="1:8" ht="24.75">
      <c r="A8" s="41" t="s">
        <v>503</v>
      </c>
      <c r="B8" s="42" t="s">
        <v>504</v>
      </c>
      <c r="C8" s="43" t="s">
        <v>505</v>
      </c>
      <c r="D8" s="9" t="s">
        <v>24</v>
      </c>
      <c r="E8">
        <f>VLOOKUP(D8,Resumen!$B$21:$C$26,2,0)</f>
        <v>0</v>
      </c>
      <c r="F8" s="19" t="s">
        <v>36</v>
      </c>
      <c r="G8">
        <f>COUNTIF($D$4:$D$100,F8)</f>
        <v>0</v>
      </c>
      <c r="H8" s="44"/>
    </row>
    <row r="9" spans="6:7" ht="12.75">
      <c r="F9" s="19" t="s">
        <v>39</v>
      </c>
      <c r="G9">
        <f>COUNTIF($D$4:$D$100,F9)</f>
        <v>0</v>
      </c>
    </row>
    <row r="12" spans="6:7" ht="12.75">
      <c r="F12" s="45" t="s">
        <v>545</v>
      </c>
      <c r="G12" s="13">
        <f>SUM(G4:G5)</f>
        <v>5</v>
      </c>
    </row>
    <row r="13" spans="6:7" ht="12.75">
      <c r="F13" s="45" t="s">
        <v>546</v>
      </c>
      <c r="G13" s="13">
        <f>SUM(G6:G7)</f>
        <v>0</v>
      </c>
    </row>
    <row r="14" spans="6:7" ht="12.75">
      <c r="F14" s="45" t="s">
        <v>544</v>
      </c>
      <c r="G14" s="13">
        <f>SUM(G8:G9)</f>
        <v>0</v>
      </c>
    </row>
  </sheetData>
  <sheetProtection selectLockedCells="1" selectUnlockedCells="1"/>
  <mergeCells count="2">
    <mergeCell ref="B2:C2"/>
    <mergeCell ref="B3:C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4">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conditionalFormatting sqref="D5">
    <cfRule type="cellIs" priority="11" dxfId="0" operator="equal" stopIfTrue="1">
      <formula>Resumen!$B$21</formula>
    </cfRule>
    <cfRule type="cellIs" priority="12" dxfId="1" operator="equal" stopIfTrue="1">
      <formula>Resumen!$B$22</formula>
    </cfRule>
    <cfRule type="cellIs" priority="13" dxfId="2" operator="equal" stopIfTrue="1">
      <formula>Resumen!$B$23</formula>
    </cfRule>
    <cfRule type="cellIs" priority="14" dxfId="3" operator="equal" stopIfTrue="1">
      <formula>Resumen!$B$24</formula>
    </cfRule>
    <cfRule type="cellIs" priority="15" dxfId="4" operator="equal" stopIfTrue="1">
      <formula>Resumen!$B$25</formula>
    </cfRule>
  </conditionalFormatting>
  <conditionalFormatting sqref="D6">
    <cfRule type="cellIs" priority="16" dxfId="0" operator="equal" stopIfTrue="1">
      <formula>Resumen!$B$21</formula>
    </cfRule>
    <cfRule type="cellIs" priority="17" dxfId="1" operator="equal" stopIfTrue="1">
      <formula>Resumen!$B$22</formula>
    </cfRule>
    <cfRule type="cellIs" priority="18" dxfId="2" operator="equal" stopIfTrue="1">
      <formula>Resumen!$B$23</formula>
    </cfRule>
    <cfRule type="cellIs" priority="19" dxfId="3" operator="equal" stopIfTrue="1">
      <formula>Resumen!$B$24</formula>
    </cfRule>
    <cfRule type="cellIs" priority="20" dxfId="4" operator="equal" stopIfTrue="1">
      <formula>Resumen!$B$25</formula>
    </cfRule>
  </conditionalFormatting>
  <conditionalFormatting sqref="D7">
    <cfRule type="cellIs" priority="21" dxfId="0" operator="equal" stopIfTrue="1">
      <formula>Resumen!$B$21</formula>
    </cfRule>
    <cfRule type="cellIs" priority="22" dxfId="1" operator="equal" stopIfTrue="1">
      <formula>Resumen!$B$22</formula>
    </cfRule>
    <cfRule type="cellIs" priority="23" dxfId="2" operator="equal" stopIfTrue="1">
      <formula>Resumen!$B$23</formula>
    </cfRule>
    <cfRule type="cellIs" priority="24" dxfId="3" operator="equal" stopIfTrue="1">
      <formula>Resumen!$B$24</formula>
    </cfRule>
    <cfRule type="cellIs" priority="25" dxfId="4" operator="equal" stopIfTrue="1">
      <formula>Resumen!$B$25</formula>
    </cfRule>
  </conditionalFormatting>
  <conditionalFormatting sqref="D8">
    <cfRule type="cellIs" priority="26" dxfId="0" operator="equal" stopIfTrue="1">
      <formula>Resumen!$B$21</formula>
    </cfRule>
    <cfRule type="cellIs" priority="27" dxfId="1" operator="equal" stopIfTrue="1">
      <formula>Resumen!$B$22</formula>
    </cfRule>
    <cfRule type="cellIs" priority="28" dxfId="2" operator="equal" stopIfTrue="1">
      <formula>Resumen!$B$23</formula>
    </cfRule>
    <cfRule type="cellIs" priority="29" dxfId="3" operator="equal" stopIfTrue="1">
      <formula>Resumen!$B$24</formula>
    </cfRule>
    <cfRule type="cellIs" priority="30" dxfId="4" operator="equal" stopIfTrue="1">
      <formula>Resumen!$B$25</formula>
    </cfRule>
  </conditionalFormatting>
  <dataValidations count="1">
    <dataValidation type="list" operator="equal" allowBlank="1" showErrorMessage="1" sqref="D4:D8">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71093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15</v>
      </c>
      <c r="B2" s="23" t="s">
        <v>506</v>
      </c>
      <c r="C2" s="23"/>
      <c r="D2" s="24"/>
      <c r="E2">
        <f>AVERAGE(E3,E10,E13)</f>
        <v>0.06666666666666668</v>
      </c>
      <c r="F2">
        <f>SUM(COUNTIF($E$4:$E$9,"&gt;=0,5"),COUNTIF($E$11:$E$12,"&gt;=0,5"),COUNTIF($E$14:$E$15,"&gt;=0,5"))</f>
        <v>1</v>
      </c>
      <c r="G2">
        <f>SUM(COUNTIF($E$4:$E$9,"&lt;0,5"),COUNTIF($E$11:$E$12,"&lt;0,5"),COUNTIF($E$14:$E$15,"&lt;0,5"))</f>
        <v>9</v>
      </c>
      <c r="H2" s="24"/>
    </row>
    <row r="3" spans="1:8" ht="17.25" customHeight="1">
      <c r="A3" s="25" t="s">
        <v>507</v>
      </c>
      <c r="B3" s="34" t="s">
        <v>508</v>
      </c>
      <c r="C3" s="34"/>
      <c r="D3" s="27"/>
      <c r="E3">
        <f>AVERAGE(E4:E9)</f>
        <v>0.20000000000000004</v>
      </c>
      <c r="H3" s="27"/>
    </row>
    <row r="4" spans="1:8" ht="57">
      <c r="A4" s="47" t="s">
        <v>509</v>
      </c>
      <c r="B4" s="42" t="s">
        <v>510</v>
      </c>
      <c r="C4" s="43" t="s">
        <v>511</v>
      </c>
      <c r="D4" s="9" t="s">
        <v>33</v>
      </c>
      <c r="E4">
        <f>VLOOKUP(D4,Resumen!$B$21:$C$26,2,0)</f>
        <v>0.9</v>
      </c>
      <c r="F4" s="19" t="s">
        <v>24</v>
      </c>
      <c r="G4">
        <f>COUNTIF($D$4:$D$100,F4)</f>
        <v>6</v>
      </c>
      <c r="H4" s="44"/>
    </row>
    <row r="5" spans="1:8" ht="45.75">
      <c r="A5" s="47" t="s">
        <v>512</v>
      </c>
      <c r="B5" s="42" t="s">
        <v>513</v>
      </c>
      <c r="C5" s="43" t="s">
        <v>514</v>
      </c>
      <c r="D5" s="9" t="s">
        <v>27</v>
      </c>
      <c r="E5">
        <f>VLOOKUP(D5,Resumen!$B$21:$C$26,2,0)</f>
        <v>0.1</v>
      </c>
      <c r="F5" s="19" t="s">
        <v>27</v>
      </c>
      <c r="G5">
        <f>COUNTIF($D$4:$D$100,F5)</f>
        <v>3</v>
      </c>
      <c r="H5" s="44"/>
    </row>
    <row r="6" spans="1:8" ht="34.5">
      <c r="A6" s="47" t="s">
        <v>515</v>
      </c>
      <c r="B6" s="42" t="s">
        <v>516</v>
      </c>
      <c r="C6" s="43" t="s">
        <v>517</v>
      </c>
      <c r="D6" s="9" t="s">
        <v>27</v>
      </c>
      <c r="E6">
        <f>VLOOKUP(D6,Resumen!$B$21:$C$26,2,0)</f>
        <v>0.1</v>
      </c>
      <c r="F6" s="19" t="s">
        <v>30</v>
      </c>
      <c r="G6">
        <f>COUNTIF($D$4:$D$100,F6)</f>
        <v>0</v>
      </c>
      <c r="H6" s="44"/>
    </row>
    <row r="7" spans="1:8" ht="34.5">
      <c r="A7" s="47" t="s">
        <v>518</v>
      </c>
      <c r="B7" s="42" t="s">
        <v>519</v>
      </c>
      <c r="C7" s="43" t="s">
        <v>520</v>
      </c>
      <c r="D7" s="9" t="s">
        <v>27</v>
      </c>
      <c r="E7">
        <f>VLOOKUP(D7,Resumen!$B$21:$C$26,2,0)</f>
        <v>0.1</v>
      </c>
      <c r="F7" s="19" t="s">
        <v>33</v>
      </c>
      <c r="G7">
        <f>COUNTIF($D$4:$D$100,F7)</f>
        <v>1</v>
      </c>
      <c r="H7" s="44"/>
    </row>
    <row r="8" spans="1:8" ht="24.75">
      <c r="A8" s="47" t="s">
        <v>521</v>
      </c>
      <c r="B8" s="42" t="s">
        <v>522</v>
      </c>
      <c r="C8" s="43" t="s">
        <v>523</v>
      </c>
      <c r="D8" s="9" t="s">
        <v>24</v>
      </c>
      <c r="E8">
        <f>VLOOKUP(D8,Resumen!$B$21:$C$26,2,0)</f>
        <v>0</v>
      </c>
      <c r="F8" s="19" t="s">
        <v>36</v>
      </c>
      <c r="G8">
        <f>COUNTIF($D$4:$D$100,F8)</f>
        <v>0</v>
      </c>
      <c r="H8" s="44"/>
    </row>
    <row r="9" spans="1:8" ht="23.25">
      <c r="A9" s="47" t="s">
        <v>524</v>
      </c>
      <c r="B9" s="42" t="s">
        <v>525</v>
      </c>
      <c r="C9" s="43" t="s">
        <v>526</v>
      </c>
      <c r="D9" s="9" t="s">
        <v>24</v>
      </c>
      <c r="E9">
        <f>VLOOKUP(D9,Resumen!$B$21:$C$26,2,0)</f>
        <v>0</v>
      </c>
      <c r="F9" s="19" t="s">
        <v>39</v>
      </c>
      <c r="G9">
        <f>COUNTIF($D$4:$D$100,F9)</f>
        <v>0</v>
      </c>
      <c r="H9" s="44"/>
    </row>
    <row r="10" spans="1:8" ht="17.25" customHeight="1">
      <c r="A10" s="25" t="s">
        <v>527</v>
      </c>
      <c r="B10" s="34" t="s">
        <v>528</v>
      </c>
      <c r="C10" s="34"/>
      <c r="D10" s="27"/>
      <c r="E10">
        <f>AVERAGE(E11:E12)</f>
        <v>0</v>
      </c>
      <c r="H10" s="27"/>
    </row>
    <row r="11" spans="1:8" ht="34.5">
      <c r="A11" s="47" t="s">
        <v>529</v>
      </c>
      <c r="B11" s="42" t="s">
        <v>530</v>
      </c>
      <c r="C11" s="43" t="s">
        <v>531</v>
      </c>
      <c r="D11" s="9" t="s">
        <v>24</v>
      </c>
      <c r="E11">
        <f>VLOOKUP(D11,Resumen!$B$21:$C$26,2,0)</f>
        <v>0</v>
      </c>
      <c r="H11" s="44"/>
    </row>
    <row r="12" spans="1:8" ht="23.25">
      <c r="A12" s="47" t="s">
        <v>532</v>
      </c>
      <c r="B12" s="42" t="s">
        <v>533</v>
      </c>
      <c r="C12" s="43" t="s">
        <v>534</v>
      </c>
      <c r="D12" s="9" t="s">
        <v>24</v>
      </c>
      <c r="E12">
        <f>VLOOKUP(D12,Resumen!$B$21:$C$26,2,0)</f>
        <v>0</v>
      </c>
      <c r="F12" s="45" t="s">
        <v>545</v>
      </c>
      <c r="G12" s="13">
        <f>SUM(G4:G5)</f>
        <v>9</v>
      </c>
      <c r="H12" s="44"/>
    </row>
    <row r="13" spans="1:8" ht="17.25" customHeight="1">
      <c r="A13" s="25" t="s">
        <v>535</v>
      </c>
      <c r="B13" s="34" t="s">
        <v>536</v>
      </c>
      <c r="C13" s="34"/>
      <c r="D13" s="27"/>
      <c r="E13">
        <f>AVERAGE(E14:E15)</f>
        <v>0</v>
      </c>
      <c r="F13" s="45" t="s">
        <v>546</v>
      </c>
      <c r="G13" s="13">
        <f>SUM(G6:G7)</f>
        <v>1</v>
      </c>
      <c r="H13" s="27"/>
    </row>
    <row r="14" spans="1:8" ht="45.75">
      <c r="A14" s="47" t="s">
        <v>537</v>
      </c>
      <c r="B14" s="42" t="s">
        <v>538</v>
      </c>
      <c r="C14" s="43" t="s">
        <v>539</v>
      </c>
      <c r="D14" s="9" t="s">
        <v>24</v>
      </c>
      <c r="E14">
        <f>VLOOKUP(D14,Resumen!$B$21:$C$26,2,0)</f>
        <v>0</v>
      </c>
      <c r="F14" s="45" t="s">
        <v>544</v>
      </c>
      <c r="G14" s="13">
        <f>SUM(G8:G9)</f>
        <v>0</v>
      </c>
      <c r="H14" s="44"/>
    </row>
    <row r="15" spans="1:8" ht="34.5">
      <c r="A15" s="47" t="s">
        <v>540</v>
      </c>
      <c r="B15" s="42" t="s">
        <v>541</v>
      </c>
      <c r="C15" s="43" t="s">
        <v>542</v>
      </c>
      <c r="D15" s="9" t="s">
        <v>24</v>
      </c>
      <c r="E15">
        <f>VLOOKUP(D15,Resumen!$B$21:$C$26,2,0)</f>
        <v>0</v>
      </c>
      <c r="H15" s="44"/>
    </row>
  </sheetData>
  <sheetProtection selectLockedCells="1" selectUnlockedCells="1"/>
  <mergeCells count="4">
    <mergeCell ref="B2:C2"/>
    <mergeCell ref="B3:C3"/>
    <mergeCell ref="B10:C10"/>
    <mergeCell ref="B13:C1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4">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conditionalFormatting sqref="D5">
    <cfRule type="cellIs" priority="11" dxfId="0" operator="equal" stopIfTrue="1">
      <formula>Resumen!$B$21</formula>
    </cfRule>
    <cfRule type="cellIs" priority="12" dxfId="1" operator="equal" stopIfTrue="1">
      <formula>Resumen!$B$22</formula>
    </cfRule>
    <cfRule type="cellIs" priority="13" dxfId="2" operator="equal" stopIfTrue="1">
      <formula>Resumen!$B$23</formula>
    </cfRule>
    <cfRule type="cellIs" priority="14" dxfId="3" operator="equal" stopIfTrue="1">
      <formula>Resumen!$B$24</formula>
    </cfRule>
    <cfRule type="cellIs" priority="15" dxfId="4" operator="equal" stopIfTrue="1">
      <formula>Resumen!$B$25</formula>
    </cfRule>
  </conditionalFormatting>
  <conditionalFormatting sqref="D9">
    <cfRule type="cellIs" priority="16" dxfId="0" operator="equal" stopIfTrue="1">
      <formula>Resumen!$B$21</formula>
    </cfRule>
    <cfRule type="cellIs" priority="17" dxfId="1" operator="equal" stopIfTrue="1">
      <formula>Resumen!$B$22</formula>
    </cfRule>
    <cfRule type="cellIs" priority="18" dxfId="2" operator="equal" stopIfTrue="1">
      <formula>Resumen!$B$23</formula>
    </cfRule>
    <cfRule type="cellIs" priority="19" dxfId="3" operator="equal" stopIfTrue="1">
      <formula>Resumen!$B$24</formula>
    </cfRule>
    <cfRule type="cellIs" priority="20" dxfId="4" operator="equal" stopIfTrue="1">
      <formula>Resumen!$B$25</formula>
    </cfRule>
  </conditionalFormatting>
  <conditionalFormatting sqref="D6">
    <cfRule type="cellIs" priority="21" dxfId="0" operator="equal" stopIfTrue="1">
      <formula>Resumen!$B$21</formula>
    </cfRule>
    <cfRule type="cellIs" priority="22" dxfId="1" operator="equal" stopIfTrue="1">
      <formula>Resumen!$B$22</formula>
    </cfRule>
    <cfRule type="cellIs" priority="23" dxfId="2" operator="equal" stopIfTrue="1">
      <formula>Resumen!$B$23</formula>
    </cfRule>
    <cfRule type="cellIs" priority="24" dxfId="3" operator="equal" stopIfTrue="1">
      <formula>Resumen!$B$24</formula>
    </cfRule>
    <cfRule type="cellIs" priority="25" dxfId="4" operator="equal" stopIfTrue="1">
      <formula>Resumen!$B$25</formula>
    </cfRule>
  </conditionalFormatting>
  <conditionalFormatting sqref="D7">
    <cfRule type="cellIs" priority="26" dxfId="0" operator="equal" stopIfTrue="1">
      <formula>Resumen!$B$21</formula>
    </cfRule>
    <cfRule type="cellIs" priority="27" dxfId="1" operator="equal" stopIfTrue="1">
      <formula>Resumen!$B$22</formula>
    </cfRule>
    <cfRule type="cellIs" priority="28" dxfId="2" operator="equal" stopIfTrue="1">
      <formula>Resumen!$B$23</formula>
    </cfRule>
    <cfRule type="cellIs" priority="29" dxfId="3" operator="equal" stopIfTrue="1">
      <formula>Resumen!$B$24</formula>
    </cfRule>
    <cfRule type="cellIs" priority="30" dxfId="4" operator="equal" stopIfTrue="1">
      <formula>Resumen!$B$25</formula>
    </cfRule>
  </conditionalFormatting>
  <conditionalFormatting sqref="D8">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onditionalFormatting>
  <conditionalFormatting sqref="D11">
    <cfRule type="cellIs" priority="36" dxfId="0" operator="equal" stopIfTrue="1">
      <formula>Resumen!$B$21</formula>
    </cfRule>
    <cfRule type="cellIs" priority="37" dxfId="1" operator="equal" stopIfTrue="1">
      <formula>Resumen!$B$22</formula>
    </cfRule>
    <cfRule type="cellIs" priority="38" dxfId="2" operator="equal" stopIfTrue="1">
      <formula>Resumen!$B$23</formula>
    </cfRule>
    <cfRule type="cellIs" priority="39" dxfId="3" operator="equal" stopIfTrue="1">
      <formula>Resumen!$B$24</formula>
    </cfRule>
    <cfRule type="cellIs" priority="40" dxfId="4" operator="equal" stopIfTrue="1">
      <formula>Resumen!$B$25</formula>
    </cfRule>
  </conditionalFormatting>
  <conditionalFormatting sqref="D12">
    <cfRule type="cellIs" priority="41" dxfId="0" operator="equal" stopIfTrue="1">
      <formula>Resumen!$B$21</formula>
    </cfRule>
    <cfRule type="cellIs" priority="42" dxfId="1" operator="equal" stopIfTrue="1">
      <formula>Resumen!$B$22</formula>
    </cfRule>
    <cfRule type="cellIs" priority="43" dxfId="2" operator="equal" stopIfTrue="1">
      <formula>Resumen!$B$23</formula>
    </cfRule>
    <cfRule type="cellIs" priority="44" dxfId="3" operator="equal" stopIfTrue="1">
      <formula>Resumen!$B$24</formula>
    </cfRule>
    <cfRule type="cellIs" priority="45" dxfId="4" operator="equal" stopIfTrue="1">
      <formula>Resumen!$B$25</formula>
    </cfRule>
  </conditionalFormatting>
  <conditionalFormatting sqref="D14">
    <cfRule type="cellIs" priority="46" dxfId="0" operator="equal" stopIfTrue="1">
      <formula>Resumen!$B$21</formula>
    </cfRule>
    <cfRule type="cellIs" priority="47" dxfId="1" operator="equal" stopIfTrue="1">
      <formula>Resumen!$B$22</formula>
    </cfRule>
    <cfRule type="cellIs" priority="48" dxfId="2" operator="equal" stopIfTrue="1">
      <formula>Resumen!$B$23</formula>
    </cfRule>
    <cfRule type="cellIs" priority="49" dxfId="3" operator="equal" stopIfTrue="1">
      <formula>Resumen!$B$24</formula>
    </cfRule>
    <cfRule type="cellIs" priority="50" dxfId="4" operator="equal" stopIfTrue="1">
      <formula>Resumen!$B$25</formula>
    </cfRule>
  </conditionalFormatting>
  <conditionalFormatting sqref="D15">
    <cfRule type="cellIs" priority="51" dxfId="0" operator="equal" stopIfTrue="1">
      <formula>Resumen!$B$21</formula>
    </cfRule>
    <cfRule type="cellIs" priority="52" dxfId="1" operator="equal" stopIfTrue="1">
      <formula>Resumen!$B$22</formula>
    </cfRule>
    <cfRule type="cellIs" priority="53" dxfId="2" operator="equal" stopIfTrue="1">
      <formula>Resumen!$B$23</formula>
    </cfRule>
    <cfRule type="cellIs" priority="54" dxfId="3" operator="equal" stopIfTrue="1">
      <formula>Resumen!$B$24</formula>
    </cfRule>
    <cfRule type="cellIs" priority="55" dxfId="4" operator="equal" stopIfTrue="1">
      <formula>Resumen!$B$25</formula>
    </cfRule>
  </conditionalFormatting>
  <dataValidations count="1">
    <dataValidation type="list" operator="equal" allowBlank="1" showErrorMessage="1" sqref="D4:D9 D11:D12 D14:D1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E192"/>
  <sheetViews>
    <sheetView workbookViewId="0" topLeftCell="A1">
      <pane ySplit="1" topLeftCell="A134" activePane="bottomLeft" state="frozen"/>
      <selection pane="topLeft" activeCell="A1" sqref="A1"/>
      <selection pane="bottomLeft" activeCell="F93" sqref="F93"/>
    </sheetView>
  </sheetViews>
  <sheetFormatPr defaultColWidth="11.421875" defaultRowHeight="12.75"/>
  <cols>
    <col min="1" max="1" width="11.57421875" style="19" customWidth="1"/>
    <col min="2" max="2" width="32.00390625" style="0" customWidth="1"/>
    <col min="3" max="3" width="75.57421875" style="0" customWidth="1"/>
    <col min="4" max="4" width="25.28125" style="0" customWidth="1"/>
    <col min="5" max="16384" width="11.57421875" style="0" customWidth="1"/>
  </cols>
  <sheetData>
    <row r="1" spans="1:4" ht="36.75">
      <c r="A1" s="20" t="s">
        <v>48</v>
      </c>
      <c r="B1" s="21" t="s">
        <v>49</v>
      </c>
      <c r="C1" s="21" t="s">
        <v>50</v>
      </c>
      <c r="D1" s="21" t="s">
        <v>51</v>
      </c>
    </row>
    <row r="2" spans="1:4" ht="22.5" customHeight="1">
      <c r="A2" s="22">
        <v>5</v>
      </c>
      <c r="B2" s="23" t="s">
        <v>52</v>
      </c>
      <c r="C2" s="23"/>
      <c r="D2" s="24"/>
    </row>
    <row r="3" spans="1:4" ht="17.25">
      <c r="A3" s="25" t="s">
        <v>53</v>
      </c>
      <c r="B3" s="26" t="s">
        <v>54</v>
      </c>
      <c r="C3" s="26"/>
      <c r="D3" s="27"/>
    </row>
    <row r="4" spans="1:4" ht="24.75">
      <c r="A4" s="28" t="s">
        <v>55</v>
      </c>
      <c r="B4" s="29" t="s">
        <v>56</v>
      </c>
      <c r="C4" s="30" t="s">
        <v>57</v>
      </c>
      <c r="D4" s="31" t="s">
        <v>58</v>
      </c>
    </row>
    <row r="5" spans="1:4" ht="34.5">
      <c r="A5" s="28" t="s">
        <v>59</v>
      </c>
      <c r="B5" s="29" t="s">
        <v>60</v>
      </c>
      <c r="C5" s="30" t="s">
        <v>61</v>
      </c>
      <c r="D5" s="31" t="s">
        <v>58</v>
      </c>
    </row>
    <row r="6" spans="1:4" ht="44.25" customHeight="1">
      <c r="A6" s="22">
        <v>6</v>
      </c>
      <c r="B6" s="23" t="s">
        <v>62</v>
      </c>
      <c r="C6" s="23"/>
      <c r="D6" s="32"/>
    </row>
    <row r="7" spans="1:4" ht="17.25">
      <c r="A7" s="25" t="s">
        <v>63</v>
      </c>
      <c r="B7" s="26" t="s">
        <v>64</v>
      </c>
      <c r="C7" s="26"/>
      <c r="D7" s="27"/>
    </row>
    <row r="8" spans="1:4" ht="34.5">
      <c r="A8" s="28" t="s">
        <v>65</v>
      </c>
      <c r="B8" s="29" t="s">
        <v>66</v>
      </c>
      <c r="C8" s="30" t="s">
        <v>67</v>
      </c>
      <c r="D8" s="31" t="s">
        <v>58</v>
      </c>
    </row>
    <row r="9" spans="1:4" ht="34.5">
      <c r="A9" s="28" t="s">
        <v>68</v>
      </c>
      <c r="B9" s="29" t="s">
        <v>69</v>
      </c>
      <c r="C9" s="30" t="s">
        <v>70</v>
      </c>
      <c r="D9" s="31" t="s">
        <v>58</v>
      </c>
    </row>
    <row r="10" spans="1:4" ht="36.75">
      <c r="A10" s="28" t="s">
        <v>71</v>
      </c>
      <c r="B10" s="29" t="s">
        <v>72</v>
      </c>
      <c r="C10" s="30" t="s">
        <v>73</v>
      </c>
      <c r="D10" s="31" t="s">
        <v>58</v>
      </c>
    </row>
    <row r="11" spans="1:4" ht="24.75">
      <c r="A11" s="28" t="s">
        <v>74</v>
      </c>
      <c r="B11" s="29" t="s">
        <v>75</v>
      </c>
      <c r="C11" s="30" t="s">
        <v>76</v>
      </c>
      <c r="D11" s="31" t="s">
        <v>58</v>
      </c>
    </row>
    <row r="12" spans="1:4" ht="34.5">
      <c r="A12" s="28" t="s">
        <v>77</v>
      </c>
      <c r="B12" s="29" t="s">
        <v>78</v>
      </c>
      <c r="C12" s="30" t="s">
        <v>79</v>
      </c>
      <c r="D12" s="31" t="s">
        <v>58</v>
      </c>
    </row>
    <row r="13" spans="1:4" ht="12.75">
      <c r="A13" s="28" t="s">
        <v>80</v>
      </c>
      <c r="B13" s="29" t="s">
        <v>81</v>
      </c>
      <c r="C13" s="30" t="s">
        <v>82</v>
      </c>
      <c r="D13" s="31" t="s">
        <v>83</v>
      </c>
    </row>
    <row r="14" spans="1:4" ht="24.75">
      <c r="A14" s="28" t="s">
        <v>84</v>
      </c>
      <c r="B14" s="29" t="s">
        <v>85</v>
      </c>
      <c r="C14" s="30" t="s">
        <v>86</v>
      </c>
      <c r="D14" s="31" t="s">
        <v>83</v>
      </c>
    </row>
    <row r="15" spans="1:4" ht="49.5" customHeight="1">
      <c r="A15" s="28" t="s">
        <v>87</v>
      </c>
      <c r="B15" s="29" t="s">
        <v>88</v>
      </c>
      <c r="C15" s="30" t="s">
        <v>89</v>
      </c>
      <c r="D15" s="31" t="s">
        <v>58</v>
      </c>
    </row>
    <row r="16" spans="1:4" s="33" customFormat="1" ht="17.25">
      <c r="A16" s="25" t="s">
        <v>90</v>
      </c>
      <c r="B16" s="26" t="s">
        <v>91</v>
      </c>
      <c r="C16" s="26"/>
      <c r="D16" s="27"/>
    </row>
    <row r="17" spans="1:4" ht="36.75">
      <c r="A17" s="28" t="s">
        <v>92</v>
      </c>
      <c r="B17" s="29" t="s">
        <v>93</v>
      </c>
      <c r="C17" s="30" t="s">
        <v>94</v>
      </c>
      <c r="D17" s="31" t="s">
        <v>58</v>
      </c>
    </row>
    <row r="18" spans="1:4" ht="24.75">
      <c r="A18" s="28" t="s">
        <v>95</v>
      </c>
      <c r="B18" s="29" t="s">
        <v>96</v>
      </c>
      <c r="C18" s="30" t="s">
        <v>97</v>
      </c>
      <c r="D18" s="31" t="s">
        <v>98</v>
      </c>
    </row>
    <row r="19" spans="1:4" ht="45.75">
      <c r="A19" s="28" t="s">
        <v>99</v>
      </c>
      <c r="B19" s="29" t="s">
        <v>100</v>
      </c>
      <c r="C19" s="30" t="s">
        <v>101</v>
      </c>
      <c r="D19" s="31" t="s">
        <v>58</v>
      </c>
    </row>
    <row r="20" spans="1:4" ht="22.5" customHeight="1">
      <c r="A20" s="22">
        <v>7</v>
      </c>
      <c r="B20" s="23" t="s">
        <v>102</v>
      </c>
      <c r="C20" s="23"/>
      <c r="D20" s="32"/>
    </row>
    <row r="21" spans="1:4" ht="17.25" customHeight="1">
      <c r="A21" s="25" t="s">
        <v>103</v>
      </c>
      <c r="B21" s="34" t="s">
        <v>104</v>
      </c>
      <c r="C21" s="34"/>
      <c r="D21" s="27"/>
    </row>
    <row r="22" spans="1:4" ht="23.25">
      <c r="A22" s="28" t="s">
        <v>105</v>
      </c>
      <c r="B22" s="29" t="s">
        <v>106</v>
      </c>
      <c r="C22" s="30" t="s">
        <v>107</v>
      </c>
      <c r="D22" s="31" t="s">
        <v>98</v>
      </c>
    </row>
    <row r="23" spans="1:4" ht="34.5">
      <c r="A23" s="28" t="s">
        <v>108</v>
      </c>
      <c r="B23" s="29" t="s">
        <v>109</v>
      </c>
      <c r="C23" s="30" t="s">
        <v>110</v>
      </c>
      <c r="D23" s="31" t="s">
        <v>98</v>
      </c>
    </row>
    <row r="24" spans="1:4" ht="23.25">
      <c r="A24" s="28" t="s">
        <v>111</v>
      </c>
      <c r="B24" s="29" t="s">
        <v>112</v>
      </c>
      <c r="C24" s="30" t="s">
        <v>113</v>
      </c>
      <c r="D24" s="31" t="s">
        <v>83</v>
      </c>
    </row>
    <row r="25" spans="1:4" ht="17.25" customHeight="1">
      <c r="A25" s="25" t="s">
        <v>114</v>
      </c>
      <c r="B25" s="34" t="s">
        <v>115</v>
      </c>
      <c r="C25" s="34"/>
      <c r="D25" s="27"/>
    </row>
    <row r="26" spans="1:4" ht="23.25">
      <c r="A26" s="28" t="s">
        <v>116</v>
      </c>
      <c r="B26" s="29" t="s">
        <v>117</v>
      </c>
      <c r="C26" s="30" t="s">
        <v>118</v>
      </c>
      <c r="D26" s="31" t="s">
        <v>58</v>
      </c>
    </row>
    <row r="27" spans="1:4" ht="34.5">
      <c r="A27" s="28" t="s">
        <v>119</v>
      </c>
      <c r="B27" s="29" t="s">
        <v>120</v>
      </c>
      <c r="C27" s="30" t="s">
        <v>121</v>
      </c>
      <c r="D27" s="31" t="s">
        <v>58</v>
      </c>
    </row>
    <row r="28" spans="1:4" ht="22.5" customHeight="1">
      <c r="A28" s="22">
        <v>8</v>
      </c>
      <c r="B28" s="23" t="s">
        <v>122</v>
      </c>
      <c r="C28" s="23"/>
      <c r="D28" s="32"/>
    </row>
    <row r="29" spans="1:4" ht="17.25" customHeight="1">
      <c r="A29" s="25" t="s">
        <v>123</v>
      </c>
      <c r="B29" s="34" t="s">
        <v>124</v>
      </c>
      <c r="C29" s="34"/>
      <c r="D29" s="27"/>
    </row>
    <row r="30" spans="1:4" ht="34.5">
      <c r="A30" s="28" t="s">
        <v>125</v>
      </c>
      <c r="B30" s="29" t="s">
        <v>126</v>
      </c>
      <c r="C30" s="30" t="s">
        <v>127</v>
      </c>
      <c r="D30" s="31" t="s">
        <v>58</v>
      </c>
    </row>
    <row r="31" spans="1:4" ht="59.25" customHeight="1">
      <c r="A31" s="28" t="s">
        <v>128</v>
      </c>
      <c r="B31" s="29" t="s">
        <v>129</v>
      </c>
      <c r="C31" s="30" t="s">
        <v>130</v>
      </c>
      <c r="D31" s="31" t="s">
        <v>58</v>
      </c>
    </row>
    <row r="32" spans="1:4" ht="45.75">
      <c r="A32" s="28" t="s">
        <v>131</v>
      </c>
      <c r="B32" s="29" t="s">
        <v>132</v>
      </c>
      <c r="C32" s="30" t="s">
        <v>133</v>
      </c>
      <c r="D32" s="31" t="s">
        <v>98</v>
      </c>
    </row>
    <row r="33" spans="1:4" ht="17.25" customHeight="1">
      <c r="A33" s="25" t="s">
        <v>134</v>
      </c>
      <c r="B33" s="34" t="s">
        <v>135</v>
      </c>
      <c r="C33" s="34"/>
      <c r="D33" s="27"/>
    </row>
    <row r="34" spans="1:4" ht="23.25">
      <c r="A34" s="28" t="s">
        <v>136</v>
      </c>
      <c r="B34" s="29" t="s">
        <v>137</v>
      </c>
      <c r="C34" s="30" t="s">
        <v>138</v>
      </c>
      <c r="D34" s="31" t="s">
        <v>58</v>
      </c>
    </row>
    <row r="35" spans="1:4" ht="45.75">
      <c r="A35" s="28" t="s">
        <v>139</v>
      </c>
      <c r="B35" s="29" t="s">
        <v>140</v>
      </c>
      <c r="C35" s="30" t="s">
        <v>141</v>
      </c>
      <c r="D35" s="31" t="s">
        <v>58</v>
      </c>
    </row>
    <row r="36" spans="1:4" ht="23.25">
      <c r="A36" s="28" t="s">
        <v>142</v>
      </c>
      <c r="B36" s="29" t="s">
        <v>143</v>
      </c>
      <c r="C36" s="30" t="s">
        <v>144</v>
      </c>
      <c r="D36" s="31" t="s">
        <v>58</v>
      </c>
    </row>
    <row r="37" spans="1:4" ht="17.25" customHeight="1">
      <c r="A37" s="25" t="s">
        <v>145</v>
      </c>
      <c r="B37" s="34" t="s">
        <v>146</v>
      </c>
      <c r="C37" s="34"/>
      <c r="D37" s="27"/>
    </row>
    <row r="38" spans="1:4" ht="23.25">
      <c r="A38" s="28" t="s">
        <v>147</v>
      </c>
      <c r="B38" s="29" t="s">
        <v>148</v>
      </c>
      <c r="C38" s="30" t="s">
        <v>149</v>
      </c>
      <c r="D38" s="31" t="s">
        <v>58</v>
      </c>
    </row>
    <row r="39" spans="1:4" ht="23.25">
      <c r="A39" s="28" t="s">
        <v>150</v>
      </c>
      <c r="B39" s="29" t="s">
        <v>151</v>
      </c>
      <c r="C39" s="30" t="s">
        <v>152</v>
      </c>
      <c r="D39" s="31" t="s">
        <v>83</v>
      </c>
    </row>
    <row r="40" spans="1:4" ht="34.5">
      <c r="A40" s="28" t="s">
        <v>153</v>
      </c>
      <c r="B40" s="29" t="s">
        <v>154</v>
      </c>
      <c r="C40" s="30" t="s">
        <v>155</v>
      </c>
      <c r="D40" s="31" t="s">
        <v>83</v>
      </c>
    </row>
    <row r="41" spans="1:4" ht="22.5" customHeight="1">
      <c r="A41" s="22">
        <v>9</v>
      </c>
      <c r="B41" s="23" t="s">
        <v>156</v>
      </c>
      <c r="C41" s="23"/>
      <c r="D41" s="32"/>
    </row>
    <row r="42" spans="1:4" ht="17.25" customHeight="1">
      <c r="A42" s="25" t="s">
        <v>157</v>
      </c>
      <c r="B42" s="34" t="s">
        <v>158</v>
      </c>
      <c r="C42" s="34"/>
      <c r="D42" s="27"/>
    </row>
    <row r="43" spans="1:4" ht="34.5">
      <c r="A43" s="28" t="s">
        <v>159</v>
      </c>
      <c r="B43" s="29" t="s">
        <v>160</v>
      </c>
      <c r="C43" s="30" t="s">
        <v>161</v>
      </c>
      <c r="D43" s="31" t="s">
        <v>83</v>
      </c>
    </row>
    <row r="44" spans="1:4" ht="23.25">
      <c r="A44" s="28" t="s">
        <v>162</v>
      </c>
      <c r="B44" s="29" t="s">
        <v>163</v>
      </c>
      <c r="C44" s="30" t="s">
        <v>164</v>
      </c>
      <c r="D44" s="31" t="s">
        <v>83</v>
      </c>
    </row>
    <row r="45" spans="1:4" ht="24.75">
      <c r="A45" s="28" t="s">
        <v>165</v>
      </c>
      <c r="B45" s="29" t="s">
        <v>166</v>
      </c>
      <c r="C45" s="30" t="s">
        <v>167</v>
      </c>
      <c r="D45" s="31" t="s">
        <v>83</v>
      </c>
    </row>
    <row r="46" spans="1:4" ht="34.5">
      <c r="A46" s="28" t="s">
        <v>168</v>
      </c>
      <c r="B46" s="29" t="s">
        <v>169</v>
      </c>
      <c r="C46" s="30" t="s">
        <v>170</v>
      </c>
      <c r="D46" s="31" t="s">
        <v>98</v>
      </c>
    </row>
    <row r="47" spans="1:4" ht="23.25">
      <c r="A47" s="28" t="s">
        <v>171</v>
      </c>
      <c r="B47" s="29" t="s">
        <v>172</v>
      </c>
      <c r="C47" s="30" t="s">
        <v>173</v>
      </c>
      <c r="D47" s="31" t="s">
        <v>83</v>
      </c>
    </row>
    <row r="48" spans="1:4" ht="45.75">
      <c r="A48" s="28" t="s">
        <v>174</v>
      </c>
      <c r="B48" s="29" t="s">
        <v>175</v>
      </c>
      <c r="C48" s="30" t="s">
        <v>176</v>
      </c>
      <c r="D48" s="31" t="s">
        <v>177</v>
      </c>
    </row>
    <row r="49" spans="1:4" ht="17.25" customHeight="1">
      <c r="A49" s="25" t="s">
        <v>178</v>
      </c>
      <c r="B49" s="34" t="s">
        <v>179</v>
      </c>
      <c r="C49" s="34"/>
      <c r="D49" s="27"/>
    </row>
    <row r="50" spans="1:4" ht="34.5">
      <c r="A50" s="28" t="s">
        <v>180</v>
      </c>
      <c r="B50" s="29" t="s">
        <v>181</v>
      </c>
      <c r="C50" s="30" t="s">
        <v>182</v>
      </c>
      <c r="D50" s="31" t="s">
        <v>83</v>
      </c>
    </row>
    <row r="51" spans="1:4" ht="23.25">
      <c r="A51" s="28" t="s">
        <v>183</v>
      </c>
      <c r="B51" s="29" t="s">
        <v>184</v>
      </c>
      <c r="C51" s="30" t="s">
        <v>185</v>
      </c>
      <c r="D51" s="31" t="s">
        <v>98</v>
      </c>
    </row>
    <row r="52" spans="1:4" ht="23.25">
      <c r="A52" s="28" t="s">
        <v>186</v>
      </c>
      <c r="B52" s="29" t="s">
        <v>187</v>
      </c>
      <c r="C52" s="30" t="s">
        <v>188</v>
      </c>
      <c r="D52" s="31" t="s">
        <v>98</v>
      </c>
    </row>
    <row r="53" spans="1:4" ht="23.25">
      <c r="A53" s="28" t="s">
        <v>189</v>
      </c>
      <c r="B53" s="29" t="s">
        <v>190</v>
      </c>
      <c r="C53" s="30" t="s">
        <v>191</v>
      </c>
      <c r="D53" s="31" t="s">
        <v>98</v>
      </c>
    </row>
    <row r="54" spans="1:4" ht="34.5">
      <c r="A54" s="28" t="s">
        <v>192</v>
      </c>
      <c r="B54" s="29" t="s">
        <v>193</v>
      </c>
      <c r="C54" s="30" t="s">
        <v>194</v>
      </c>
      <c r="D54" s="31" t="s">
        <v>58</v>
      </c>
    </row>
    <row r="55" spans="1:4" ht="34.5">
      <c r="A55" s="28" t="s">
        <v>195</v>
      </c>
      <c r="B55" s="29" t="s">
        <v>196</v>
      </c>
      <c r="C55" s="30" t="s">
        <v>197</v>
      </c>
      <c r="D55" s="31" t="s">
        <v>58</v>
      </c>
    </row>
    <row r="56" spans="1:4" ht="24.75">
      <c r="A56" s="28" t="s">
        <v>198</v>
      </c>
      <c r="B56" s="29" t="s">
        <v>199</v>
      </c>
      <c r="C56" s="30" t="s">
        <v>200</v>
      </c>
      <c r="D56" s="31" t="s">
        <v>58</v>
      </c>
    </row>
    <row r="57" spans="1:4" ht="22.5" customHeight="1">
      <c r="A57" s="22">
        <v>10</v>
      </c>
      <c r="B57" s="23" t="s">
        <v>201</v>
      </c>
      <c r="C57" s="23"/>
      <c r="D57" s="32"/>
    </row>
    <row r="58" spans="1:4" ht="17.25" customHeight="1">
      <c r="A58" s="25" t="s">
        <v>202</v>
      </c>
      <c r="B58" s="34" t="s">
        <v>203</v>
      </c>
      <c r="C58" s="34"/>
      <c r="D58" s="27"/>
    </row>
    <row r="59" spans="1:4" ht="24.75">
      <c r="A59" s="28" t="s">
        <v>204</v>
      </c>
      <c r="B59" s="29" t="s">
        <v>205</v>
      </c>
      <c r="C59" s="30" t="s">
        <v>206</v>
      </c>
      <c r="D59" s="31" t="s">
        <v>98</v>
      </c>
    </row>
    <row r="60" spans="1:4" ht="23.25">
      <c r="A60" s="28" t="s">
        <v>207</v>
      </c>
      <c r="B60" s="29" t="s">
        <v>208</v>
      </c>
      <c r="C60" s="30" t="s">
        <v>209</v>
      </c>
      <c r="D60" s="31" t="s">
        <v>98</v>
      </c>
    </row>
    <row r="61" spans="1:4" ht="34.5">
      <c r="A61" s="28" t="s">
        <v>210</v>
      </c>
      <c r="B61" s="29" t="s">
        <v>211</v>
      </c>
      <c r="C61" s="30" t="s">
        <v>212</v>
      </c>
      <c r="D61" s="31" t="s">
        <v>58</v>
      </c>
    </row>
    <row r="62" spans="1:4" ht="24.75">
      <c r="A62" s="28" t="s">
        <v>213</v>
      </c>
      <c r="B62" s="29" t="s">
        <v>214</v>
      </c>
      <c r="C62" s="30" t="s">
        <v>215</v>
      </c>
      <c r="D62" s="31" t="s">
        <v>98</v>
      </c>
    </row>
    <row r="63" spans="1:4" ht="17.25" customHeight="1">
      <c r="A63" s="25" t="s">
        <v>216</v>
      </c>
      <c r="B63" s="34" t="s">
        <v>217</v>
      </c>
      <c r="C63" s="34"/>
      <c r="D63" s="27"/>
    </row>
    <row r="64" spans="1:4" ht="34.5">
      <c r="A64" s="28" t="s">
        <v>218</v>
      </c>
      <c r="B64" s="29" t="s">
        <v>219</v>
      </c>
      <c r="C64" s="30" t="s">
        <v>220</v>
      </c>
      <c r="D64" s="31" t="s">
        <v>58</v>
      </c>
    </row>
    <row r="65" spans="1:4" ht="24.75">
      <c r="A65" s="28" t="s">
        <v>221</v>
      </c>
      <c r="B65" s="29" t="s">
        <v>222</v>
      </c>
      <c r="C65" s="30" t="s">
        <v>223</v>
      </c>
      <c r="D65" s="31" t="s">
        <v>58</v>
      </c>
    </row>
    <row r="66" spans="1:4" ht="45.75">
      <c r="A66" s="28" t="s">
        <v>224</v>
      </c>
      <c r="B66" s="29" t="s">
        <v>225</v>
      </c>
      <c r="C66" s="30" t="s">
        <v>226</v>
      </c>
      <c r="D66" s="31" t="s">
        <v>58</v>
      </c>
    </row>
    <row r="67" spans="1:4" ht="17.25" customHeight="1">
      <c r="A67" s="25" t="s">
        <v>227</v>
      </c>
      <c r="B67" s="34" t="s">
        <v>228</v>
      </c>
      <c r="C67" s="34"/>
      <c r="D67" s="27"/>
    </row>
    <row r="68" spans="1:4" ht="21.75">
      <c r="A68" s="28" t="s">
        <v>229</v>
      </c>
      <c r="B68" s="13" t="s">
        <v>230</v>
      </c>
      <c r="C68" s="30" t="s">
        <v>231</v>
      </c>
      <c r="D68" s="31" t="s">
        <v>58</v>
      </c>
    </row>
    <row r="69" spans="1:4" ht="34.5">
      <c r="A69" s="28" t="s">
        <v>232</v>
      </c>
      <c r="B69" s="13" t="s">
        <v>233</v>
      </c>
      <c r="C69" s="30" t="s">
        <v>234</v>
      </c>
      <c r="D69" s="31" t="s">
        <v>58</v>
      </c>
    </row>
    <row r="70" spans="1:4" ht="17.25" customHeight="1">
      <c r="A70" s="25" t="s">
        <v>235</v>
      </c>
      <c r="B70" s="34" t="s">
        <v>236</v>
      </c>
      <c r="C70" s="34"/>
      <c r="D70" s="27"/>
    </row>
    <row r="71" spans="1:4" ht="32.25">
      <c r="A71" s="28" t="s">
        <v>237</v>
      </c>
      <c r="B71" s="29" t="s">
        <v>238</v>
      </c>
      <c r="C71" s="30" t="s">
        <v>239</v>
      </c>
      <c r="D71" s="31" t="s">
        <v>98</v>
      </c>
    </row>
    <row r="72" spans="1:4" ht="34.5">
      <c r="A72" s="28" t="s">
        <v>240</v>
      </c>
      <c r="B72" s="29" t="s">
        <v>241</v>
      </c>
      <c r="C72" s="30" t="s">
        <v>242</v>
      </c>
      <c r="D72" s="31" t="s">
        <v>58</v>
      </c>
    </row>
    <row r="73" spans="1:4" ht="17.25" customHeight="1">
      <c r="A73" s="25" t="s">
        <v>243</v>
      </c>
      <c r="B73" s="34" t="s">
        <v>244</v>
      </c>
      <c r="C73" s="34"/>
      <c r="D73" s="27"/>
    </row>
    <row r="74" spans="1:4" ht="21.75">
      <c r="A74" s="28" t="s">
        <v>245</v>
      </c>
      <c r="B74" s="29" t="s">
        <v>246</v>
      </c>
      <c r="C74" s="30" t="s">
        <v>247</v>
      </c>
      <c r="D74" s="31" t="s">
        <v>98</v>
      </c>
    </row>
    <row r="75" spans="1:4" ht="17.25" customHeight="1">
      <c r="A75" s="25" t="s">
        <v>248</v>
      </c>
      <c r="B75" s="34" t="s">
        <v>249</v>
      </c>
      <c r="C75" s="34"/>
      <c r="D75" s="27"/>
    </row>
    <row r="76" spans="1:4" ht="32.25">
      <c r="A76" s="28" t="s">
        <v>250</v>
      </c>
      <c r="B76" s="29" t="s">
        <v>251</v>
      </c>
      <c r="C76" s="30" t="s">
        <v>252</v>
      </c>
      <c r="D76" s="31" t="s">
        <v>83</v>
      </c>
    </row>
    <row r="77" spans="1:4" ht="34.5" customHeight="1">
      <c r="A77" s="28" t="s">
        <v>253</v>
      </c>
      <c r="B77" s="29" t="s">
        <v>254</v>
      </c>
      <c r="C77" s="30" t="s">
        <v>255</v>
      </c>
      <c r="D77" s="31" t="s">
        <v>58</v>
      </c>
    </row>
    <row r="78" spans="1:4" ht="17.25" customHeight="1">
      <c r="A78" s="25" t="s">
        <v>256</v>
      </c>
      <c r="B78" s="34" t="s">
        <v>257</v>
      </c>
      <c r="C78" s="34"/>
      <c r="D78" s="27"/>
    </row>
    <row r="79" spans="1:4" ht="12.75">
      <c r="A79" s="28" t="s">
        <v>258</v>
      </c>
      <c r="B79" s="29" t="s">
        <v>259</v>
      </c>
      <c r="C79" s="30" t="s">
        <v>260</v>
      </c>
      <c r="D79" s="31" t="s">
        <v>58</v>
      </c>
    </row>
    <row r="80" spans="1:4" ht="21.75">
      <c r="A80" s="28" t="s">
        <v>261</v>
      </c>
      <c r="B80" s="29" t="s">
        <v>262</v>
      </c>
      <c r="C80" s="30" t="s">
        <v>263</v>
      </c>
      <c r="D80" s="31" t="s">
        <v>98</v>
      </c>
    </row>
    <row r="81" spans="1:4" ht="23.25" customHeight="1">
      <c r="A81" s="28" t="s">
        <v>264</v>
      </c>
      <c r="B81" s="29" t="s">
        <v>265</v>
      </c>
      <c r="C81" s="30" t="s">
        <v>266</v>
      </c>
      <c r="D81" s="31" t="s">
        <v>58</v>
      </c>
    </row>
    <row r="82" spans="1:4" ht="23.25">
      <c r="A82" s="28" t="s">
        <v>267</v>
      </c>
      <c r="B82" s="29" t="s">
        <v>268</v>
      </c>
      <c r="C82" s="30" t="s">
        <v>269</v>
      </c>
      <c r="D82" s="31" t="s">
        <v>83</v>
      </c>
    </row>
    <row r="83" spans="1:4" ht="17.25" customHeight="1">
      <c r="A83" s="25" t="s">
        <v>270</v>
      </c>
      <c r="B83" s="34" t="s">
        <v>271</v>
      </c>
      <c r="C83" s="34"/>
      <c r="D83" s="27"/>
    </row>
    <row r="84" spans="1:4" ht="23.25">
      <c r="A84" s="28" t="s">
        <v>272</v>
      </c>
      <c r="B84" s="29" t="s">
        <v>273</v>
      </c>
      <c r="C84" s="30" t="s">
        <v>274</v>
      </c>
      <c r="D84" s="31" t="s">
        <v>98</v>
      </c>
    </row>
    <row r="85" spans="1:4" ht="21.75">
      <c r="A85" s="28" t="s">
        <v>275</v>
      </c>
      <c r="B85" s="29" t="s">
        <v>276</v>
      </c>
      <c r="C85" s="30" t="s">
        <v>277</v>
      </c>
      <c r="D85" s="31" t="s">
        <v>98</v>
      </c>
    </row>
    <row r="86" spans="1:4" ht="24" customHeight="1">
      <c r="A86" s="28" t="s">
        <v>278</v>
      </c>
      <c r="B86" s="29" t="s">
        <v>279</v>
      </c>
      <c r="C86" s="30" t="s">
        <v>280</v>
      </c>
      <c r="D86" s="31" t="s">
        <v>98</v>
      </c>
    </row>
    <row r="87" spans="1:4" ht="12">
      <c r="A87" s="28" t="s">
        <v>281</v>
      </c>
      <c r="B87" s="29" t="s">
        <v>282</v>
      </c>
      <c r="C87" s="30" t="s">
        <v>283</v>
      </c>
      <c r="D87" s="31" t="s">
        <v>98</v>
      </c>
    </row>
    <row r="88" spans="1:4" ht="23.25">
      <c r="A88" s="28" t="s">
        <v>284</v>
      </c>
      <c r="B88" s="29" t="s">
        <v>285</v>
      </c>
      <c r="C88" s="30" t="s">
        <v>286</v>
      </c>
      <c r="D88" s="31" t="s">
        <v>98</v>
      </c>
    </row>
    <row r="89" spans="1:4" ht="17.25" customHeight="1">
      <c r="A89" s="25" t="s">
        <v>287</v>
      </c>
      <c r="B89" s="34" t="s">
        <v>288</v>
      </c>
      <c r="C89" s="34"/>
      <c r="D89" s="27"/>
    </row>
    <row r="90" spans="1:4" ht="32.25">
      <c r="A90" s="28" t="s">
        <v>289</v>
      </c>
      <c r="B90" s="29" t="s">
        <v>290</v>
      </c>
      <c r="C90" s="30" t="s">
        <v>291</v>
      </c>
      <c r="D90" s="31" t="s">
        <v>177</v>
      </c>
    </row>
    <row r="91" spans="1:4" ht="32.25">
      <c r="A91" s="28" t="s">
        <v>292</v>
      </c>
      <c r="B91" s="29" t="s">
        <v>293</v>
      </c>
      <c r="C91" s="30" t="s">
        <v>294</v>
      </c>
      <c r="D91" s="31" t="s">
        <v>177</v>
      </c>
    </row>
    <row r="92" spans="1:4" ht="23.25">
      <c r="A92" s="28" t="s">
        <v>295</v>
      </c>
      <c r="B92" s="29" t="s">
        <v>296</v>
      </c>
      <c r="C92" s="30" t="s">
        <v>297</v>
      </c>
      <c r="D92" s="31" t="s">
        <v>83</v>
      </c>
    </row>
    <row r="93" spans="1:4" ht="17.25" customHeight="1">
      <c r="A93" s="25" t="s">
        <v>298</v>
      </c>
      <c r="B93" s="34" t="s">
        <v>299</v>
      </c>
      <c r="C93" s="34"/>
      <c r="D93" s="27"/>
    </row>
    <row r="94" spans="1:4" ht="42.75">
      <c r="A94" s="28" t="s">
        <v>300</v>
      </c>
      <c r="B94" s="29" t="s">
        <v>301</v>
      </c>
      <c r="C94" s="30" t="s">
        <v>302</v>
      </c>
      <c r="D94" s="31" t="s">
        <v>98</v>
      </c>
    </row>
    <row r="95" spans="1:4" ht="21.75">
      <c r="A95" s="28" t="s">
        <v>303</v>
      </c>
      <c r="B95" s="29" t="s">
        <v>304</v>
      </c>
      <c r="C95" s="30" t="s">
        <v>305</v>
      </c>
      <c r="D95" s="31" t="s">
        <v>98</v>
      </c>
    </row>
    <row r="96" spans="1:4" ht="24">
      <c r="A96" s="28" t="s">
        <v>306</v>
      </c>
      <c r="B96" s="29" t="s">
        <v>307</v>
      </c>
      <c r="C96" s="30" t="s">
        <v>308</v>
      </c>
      <c r="D96" s="31" t="s">
        <v>58</v>
      </c>
    </row>
    <row r="97" spans="1:4" ht="23.25">
      <c r="A97" s="28" t="s">
        <v>309</v>
      </c>
      <c r="B97" s="29" t="s">
        <v>310</v>
      </c>
      <c r="C97" s="30" t="s">
        <v>311</v>
      </c>
      <c r="D97" s="31" t="s">
        <v>98</v>
      </c>
    </row>
    <row r="98" spans="1:4" ht="12.75">
      <c r="A98" s="28" t="s">
        <v>312</v>
      </c>
      <c r="B98" s="29" t="s">
        <v>313</v>
      </c>
      <c r="C98" s="30" t="s">
        <v>314</v>
      </c>
      <c r="D98" s="31" t="s">
        <v>58</v>
      </c>
    </row>
    <row r="99" spans="1:4" ht="32.25">
      <c r="A99" s="28" t="s">
        <v>315</v>
      </c>
      <c r="B99" s="29" t="s">
        <v>316</v>
      </c>
      <c r="C99" s="30" t="s">
        <v>317</v>
      </c>
      <c r="D99" s="31" t="s">
        <v>83</v>
      </c>
    </row>
    <row r="100" spans="1:4" ht="22.5" customHeight="1">
      <c r="A100" s="22">
        <v>11</v>
      </c>
      <c r="B100" s="23" t="s">
        <v>318</v>
      </c>
      <c r="C100" s="23"/>
      <c r="D100" s="32"/>
    </row>
    <row r="101" spans="1:4" ht="17.25" customHeight="1">
      <c r="A101" s="25" t="s">
        <v>319</v>
      </c>
      <c r="B101" s="34" t="s">
        <v>320</v>
      </c>
      <c r="C101" s="34"/>
      <c r="D101" s="27"/>
    </row>
    <row r="102" spans="1:4" ht="21.75">
      <c r="A102" s="28" t="s">
        <v>321</v>
      </c>
      <c r="B102" s="29" t="s">
        <v>322</v>
      </c>
      <c r="C102" s="30" t="s">
        <v>323</v>
      </c>
      <c r="D102" s="31" t="s">
        <v>98</v>
      </c>
    </row>
    <row r="103" spans="1:4" ht="17.25" customHeight="1">
      <c r="A103" s="25" t="s">
        <v>324</v>
      </c>
      <c r="B103" s="34" t="s">
        <v>325</v>
      </c>
      <c r="C103" s="34"/>
      <c r="D103" s="27"/>
    </row>
    <row r="104" spans="1:4" ht="21.75">
      <c r="A104" s="28" t="s">
        <v>326</v>
      </c>
      <c r="B104" s="29" t="s">
        <v>327</v>
      </c>
      <c r="C104" s="30" t="s">
        <v>328</v>
      </c>
      <c r="D104" s="31" t="s">
        <v>98</v>
      </c>
    </row>
    <row r="105" spans="1:4" ht="12">
      <c r="A105" s="28" t="s">
        <v>329</v>
      </c>
      <c r="B105" s="29" t="s">
        <v>330</v>
      </c>
      <c r="C105" s="30" t="s">
        <v>331</v>
      </c>
      <c r="D105" s="31" t="s">
        <v>98</v>
      </c>
    </row>
    <row r="106" spans="1:4" ht="12.75">
      <c r="A106" s="28" t="s">
        <v>332</v>
      </c>
      <c r="B106" s="29" t="s">
        <v>333</v>
      </c>
      <c r="C106" s="30" t="s">
        <v>334</v>
      </c>
      <c r="D106" s="31" t="s">
        <v>98</v>
      </c>
    </row>
    <row r="107" spans="1:4" ht="24.75">
      <c r="A107" s="28" t="s">
        <v>335</v>
      </c>
      <c r="B107" s="29" t="s">
        <v>336</v>
      </c>
      <c r="C107" s="30" t="s">
        <v>337</v>
      </c>
      <c r="D107" s="31" t="s">
        <v>58</v>
      </c>
    </row>
    <row r="108" spans="1:4" ht="17.25" customHeight="1">
      <c r="A108" s="25" t="s">
        <v>338</v>
      </c>
      <c r="B108" s="34" t="s">
        <v>339</v>
      </c>
      <c r="C108" s="34"/>
      <c r="D108" s="27"/>
    </row>
    <row r="109" spans="1:4" ht="21.75">
      <c r="A109" s="28" t="s">
        <v>340</v>
      </c>
      <c r="B109" s="29" t="s">
        <v>341</v>
      </c>
      <c r="C109" s="30" t="s">
        <v>342</v>
      </c>
      <c r="D109" s="31" t="s">
        <v>98</v>
      </c>
    </row>
    <row r="110" spans="1:4" ht="12">
      <c r="A110" s="28" t="s">
        <v>343</v>
      </c>
      <c r="B110" s="29" t="s">
        <v>344</v>
      </c>
      <c r="C110" s="30" t="s">
        <v>345</v>
      </c>
      <c r="D110" s="31" t="s">
        <v>98</v>
      </c>
    </row>
    <row r="111" spans="1:4" ht="32.25">
      <c r="A111" s="28" t="s">
        <v>346</v>
      </c>
      <c r="B111" s="29" t="s">
        <v>347</v>
      </c>
      <c r="C111" s="30" t="s">
        <v>348</v>
      </c>
      <c r="D111" s="31" t="s">
        <v>98</v>
      </c>
    </row>
    <row r="112" spans="1:4" ht="17.25" customHeight="1">
      <c r="A112" s="25" t="s">
        <v>349</v>
      </c>
      <c r="B112" s="34" t="s">
        <v>350</v>
      </c>
      <c r="C112" s="34"/>
      <c r="D112" s="27"/>
    </row>
    <row r="113" spans="1:4" ht="21.75">
      <c r="A113" s="28" t="s">
        <v>351</v>
      </c>
      <c r="B113" s="29" t="s">
        <v>352</v>
      </c>
      <c r="C113" s="30" t="s">
        <v>353</v>
      </c>
      <c r="D113" s="31" t="s">
        <v>98</v>
      </c>
    </row>
    <row r="114" spans="1:4" ht="23.25">
      <c r="A114" s="28" t="s">
        <v>354</v>
      </c>
      <c r="B114" s="29" t="s">
        <v>355</v>
      </c>
      <c r="C114" s="30" t="s">
        <v>356</v>
      </c>
      <c r="D114" s="31" t="s">
        <v>98</v>
      </c>
    </row>
    <row r="115" spans="1:4" ht="23.25">
      <c r="A115" s="28" t="s">
        <v>357</v>
      </c>
      <c r="B115" s="29" t="s">
        <v>358</v>
      </c>
      <c r="C115" s="30" t="s">
        <v>359</v>
      </c>
      <c r="D115" s="31" t="s">
        <v>177</v>
      </c>
    </row>
    <row r="116" spans="1:4" ht="23.25">
      <c r="A116" s="28" t="s">
        <v>360</v>
      </c>
      <c r="B116" s="29" t="s">
        <v>361</v>
      </c>
      <c r="C116" s="30" t="s">
        <v>362</v>
      </c>
      <c r="D116" s="31" t="s">
        <v>177</v>
      </c>
    </row>
    <row r="117" spans="1:4" ht="23.25">
      <c r="A117" s="28" t="s">
        <v>363</v>
      </c>
      <c r="B117" s="29" t="s">
        <v>364</v>
      </c>
      <c r="C117" s="30" t="s">
        <v>365</v>
      </c>
      <c r="D117" s="31" t="s">
        <v>58</v>
      </c>
    </row>
    <row r="118" spans="1:4" ht="42.75">
      <c r="A118" s="28" t="s">
        <v>366</v>
      </c>
      <c r="B118" s="29" t="s">
        <v>367</v>
      </c>
      <c r="C118" s="30" t="s">
        <v>368</v>
      </c>
      <c r="D118" s="31" t="s">
        <v>177</v>
      </c>
    </row>
    <row r="119" spans="1:4" ht="32.25">
      <c r="A119" s="28" t="s">
        <v>369</v>
      </c>
      <c r="B119" s="29" t="s">
        <v>370</v>
      </c>
      <c r="C119" s="30" t="s">
        <v>371</v>
      </c>
      <c r="D119" s="31" t="s">
        <v>177</v>
      </c>
    </row>
    <row r="120" spans="1:4" ht="17.25" customHeight="1">
      <c r="A120" s="25" t="s">
        <v>372</v>
      </c>
      <c r="B120" s="34" t="s">
        <v>373</v>
      </c>
      <c r="C120" s="34"/>
      <c r="D120" s="27"/>
    </row>
    <row r="121" spans="1:4" ht="23.25">
      <c r="A121" s="28" t="s">
        <v>374</v>
      </c>
      <c r="B121" s="29" t="s">
        <v>375</v>
      </c>
      <c r="C121" s="30" t="s">
        <v>376</v>
      </c>
      <c r="D121" s="31" t="s">
        <v>83</v>
      </c>
    </row>
    <row r="122" spans="1:4" ht="32.25">
      <c r="A122" s="28" t="s">
        <v>377</v>
      </c>
      <c r="B122" s="29" t="s">
        <v>378</v>
      </c>
      <c r="C122" s="30" t="s">
        <v>379</v>
      </c>
      <c r="D122" s="31" t="s">
        <v>83</v>
      </c>
    </row>
    <row r="123" spans="1:4" ht="21.75">
      <c r="A123" s="28" t="s">
        <v>380</v>
      </c>
      <c r="B123" s="29" t="s">
        <v>381</v>
      </c>
      <c r="C123" s="30" t="s">
        <v>382</v>
      </c>
      <c r="D123" s="31" t="s">
        <v>83</v>
      </c>
    </row>
    <row r="124" spans="1:4" ht="21.75">
      <c r="A124" s="28" t="s">
        <v>383</v>
      </c>
      <c r="B124" s="29" t="s">
        <v>384</v>
      </c>
      <c r="C124" s="30" t="s">
        <v>385</v>
      </c>
      <c r="D124" s="31" t="s">
        <v>83</v>
      </c>
    </row>
    <row r="125" spans="1:4" ht="12">
      <c r="A125" s="28" t="s">
        <v>386</v>
      </c>
      <c r="B125" s="29" t="s">
        <v>387</v>
      </c>
      <c r="C125" s="30" t="s">
        <v>388</v>
      </c>
      <c r="D125" s="31" t="s">
        <v>83</v>
      </c>
    </row>
    <row r="126" spans="1:4" ht="21.75">
      <c r="A126" s="28" t="s">
        <v>389</v>
      </c>
      <c r="B126" s="29" t="s">
        <v>390</v>
      </c>
      <c r="C126" s="30" t="s">
        <v>391</v>
      </c>
      <c r="D126" s="31" t="s">
        <v>83</v>
      </c>
    </row>
    <row r="127" spans="1:4" ht="17.25" customHeight="1">
      <c r="A127" s="25" t="s">
        <v>392</v>
      </c>
      <c r="B127" s="34" t="s">
        <v>393</v>
      </c>
      <c r="C127" s="34"/>
      <c r="D127" s="27"/>
    </row>
    <row r="128" spans="1:4" ht="32.25">
      <c r="A128" s="28" t="s">
        <v>394</v>
      </c>
      <c r="B128" s="29" t="s">
        <v>395</v>
      </c>
      <c r="C128" s="30" t="s">
        <v>396</v>
      </c>
      <c r="D128" s="31" t="s">
        <v>83</v>
      </c>
    </row>
    <row r="129" spans="1:4" ht="12">
      <c r="A129" s="28" t="s">
        <v>397</v>
      </c>
      <c r="B129" s="29" t="s">
        <v>398</v>
      </c>
      <c r="C129" s="30" t="s">
        <v>399</v>
      </c>
      <c r="D129" s="31" t="s">
        <v>98</v>
      </c>
    </row>
    <row r="130" spans="1:4" ht="17.25" customHeight="1">
      <c r="A130" s="25" t="s">
        <v>400</v>
      </c>
      <c r="B130" s="34" t="s">
        <v>401</v>
      </c>
      <c r="C130" s="34"/>
      <c r="D130" s="27"/>
    </row>
    <row r="131" spans="1:4" ht="34.5">
      <c r="A131" s="28" t="s">
        <v>402</v>
      </c>
      <c r="B131" s="29" t="s">
        <v>403</v>
      </c>
      <c r="C131" s="30" t="s">
        <v>404</v>
      </c>
      <c r="D131" s="31" t="s">
        <v>58</v>
      </c>
    </row>
    <row r="132" spans="1:4" ht="21.75">
      <c r="A132" s="28" t="s">
        <v>405</v>
      </c>
      <c r="B132" s="29" t="s">
        <v>406</v>
      </c>
      <c r="C132" s="30" t="s">
        <v>407</v>
      </c>
      <c r="D132" s="31" t="s">
        <v>177</v>
      </c>
    </row>
    <row r="133" spans="1:4" ht="44.25" customHeight="1">
      <c r="A133" s="22">
        <v>12</v>
      </c>
      <c r="B133" s="23" t="s">
        <v>408</v>
      </c>
      <c r="C133" s="23"/>
      <c r="D133" s="32"/>
    </row>
    <row r="134" spans="1:4" ht="17.25" customHeight="1">
      <c r="A134" s="25" t="s">
        <v>409</v>
      </c>
      <c r="B134" s="34" t="s">
        <v>410</v>
      </c>
      <c r="C134" s="34"/>
      <c r="D134" s="27"/>
    </row>
    <row r="135" spans="1:4" ht="34.5">
      <c r="A135" s="28" t="s">
        <v>411</v>
      </c>
      <c r="B135" s="29" t="s">
        <v>412</v>
      </c>
      <c r="C135" s="30" t="s">
        <v>413</v>
      </c>
      <c r="D135" s="31" t="s">
        <v>58</v>
      </c>
    </row>
    <row r="136" spans="1:4" ht="17.25" customHeight="1">
      <c r="A136" s="25" t="s">
        <v>414</v>
      </c>
      <c r="B136" s="34" t="s">
        <v>415</v>
      </c>
      <c r="C136" s="34"/>
      <c r="D136" s="27"/>
    </row>
    <row r="137" spans="1:4" ht="21.75">
      <c r="A137" s="28" t="s">
        <v>416</v>
      </c>
      <c r="B137" s="29" t="s">
        <v>417</v>
      </c>
      <c r="C137" s="30" t="s">
        <v>418</v>
      </c>
      <c r="D137" s="31" t="s">
        <v>83</v>
      </c>
    </row>
    <row r="138" spans="1:4" ht="21.75">
      <c r="A138" s="28" t="s">
        <v>419</v>
      </c>
      <c r="B138" s="29" t="s">
        <v>420</v>
      </c>
      <c r="C138" s="30" t="s">
        <v>421</v>
      </c>
      <c r="D138" s="31" t="s">
        <v>83</v>
      </c>
    </row>
    <row r="139" spans="1:4" ht="21.75">
      <c r="A139" s="28" t="s">
        <v>422</v>
      </c>
      <c r="B139" s="29" t="s">
        <v>423</v>
      </c>
      <c r="C139" s="30" t="s">
        <v>424</v>
      </c>
      <c r="D139" s="31" t="s">
        <v>83</v>
      </c>
    </row>
    <row r="140" spans="1:4" ht="21.75">
      <c r="A140" s="28" t="s">
        <v>425</v>
      </c>
      <c r="B140" s="29" t="s">
        <v>426</v>
      </c>
      <c r="C140" s="30" t="s">
        <v>427</v>
      </c>
      <c r="D140" s="31" t="s">
        <v>83</v>
      </c>
    </row>
    <row r="141" spans="1:4" ht="17.25" customHeight="1">
      <c r="A141" s="25" t="s">
        <v>428</v>
      </c>
      <c r="B141" s="34" t="s">
        <v>429</v>
      </c>
      <c r="C141" s="34"/>
      <c r="D141" s="27"/>
    </row>
    <row r="142" spans="1:4" ht="23.25">
      <c r="A142" s="28" t="s">
        <v>430</v>
      </c>
      <c r="B142" s="29" t="s">
        <v>431</v>
      </c>
      <c r="C142" s="30" t="s">
        <v>432</v>
      </c>
      <c r="D142" s="31" t="s">
        <v>58</v>
      </c>
    </row>
    <row r="143" spans="1:4" ht="34.5">
      <c r="A143" s="28" t="s">
        <v>433</v>
      </c>
      <c r="B143" s="29" t="s">
        <v>434</v>
      </c>
      <c r="C143" s="30" t="s">
        <v>435</v>
      </c>
      <c r="D143" s="31" t="s">
        <v>58</v>
      </c>
    </row>
    <row r="144" spans="1:4" ht="17.25" customHeight="1">
      <c r="A144" s="25" t="s">
        <v>436</v>
      </c>
      <c r="B144" s="34" t="s">
        <v>437</v>
      </c>
      <c r="C144" s="34"/>
      <c r="D144" s="27"/>
    </row>
    <row r="145" spans="1:4" ht="21.75">
      <c r="A145" s="28" t="s">
        <v>438</v>
      </c>
      <c r="B145" s="29" t="s">
        <v>439</v>
      </c>
      <c r="C145" s="30" t="s">
        <v>440</v>
      </c>
      <c r="D145" s="31" t="s">
        <v>98</v>
      </c>
    </row>
    <row r="146" spans="1:4" ht="24.75">
      <c r="A146" s="28" t="s">
        <v>441</v>
      </c>
      <c r="B146" s="29" t="s">
        <v>442</v>
      </c>
      <c r="C146" s="30" t="s">
        <v>443</v>
      </c>
      <c r="D146" s="31" t="s">
        <v>58</v>
      </c>
    </row>
    <row r="147" spans="1:4" ht="23.25">
      <c r="A147" s="28" t="s">
        <v>444</v>
      </c>
      <c r="B147" s="29" t="s">
        <v>445</v>
      </c>
      <c r="C147" s="30" t="s">
        <v>446</v>
      </c>
      <c r="D147" s="31" t="s">
        <v>83</v>
      </c>
    </row>
    <row r="148" spans="1:4" ht="17.25" customHeight="1">
      <c r="A148" s="25" t="s">
        <v>447</v>
      </c>
      <c r="B148" s="34" t="s">
        <v>448</v>
      </c>
      <c r="C148" s="34"/>
      <c r="D148" s="27"/>
    </row>
    <row r="149" spans="1:4" ht="21.75">
      <c r="A149" s="28" t="s">
        <v>449</v>
      </c>
      <c r="B149" s="29" t="s">
        <v>450</v>
      </c>
      <c r="C149" s="30" t="s">
        <v>451</v>
      </c>
      <c r="D149" s="31" t="s">
        <v>58</v>
      </c>
    </row>
    <row r="150" spans="1:4" ht="34.5">
      <c r="A150" s="28" t="s">
        <v>452</v>
      </c>
      <c r="B150" s="29" t="s">
        <v>453</v>
      </c>
      <c r="C150" s="30" t="s">
        <v>454</v>
      </c>
      <c r="D150" s="31" t="s">
        <v>58</v>
      </c>
    </row>
    <row r="151" spans="1:4" ht="23.25">
      <c r="A151" s="28" t="s">
        <v>455</v>
      </c>
      <c r="B151" s="29" t="s">
        <v>456</v>
      </c>
      <c r="C151" s="30" t="s">
        <v>457</v>
      </c>
      <c r="D151" s="31" t="s">
        <v>177</v>
      </c>
    </row>
    <row r="152" spans="1:4" ht="12.75">
      <c r="A152" s="28" t="s">
        <v>458</v>
      </c>
      <c r="B152" s="29" t="s">
        <v>459</v>
      </c>
      <c r="C152" s="30" t="s">
        <v>460</v>
      </c>
      <c r="D152" s="31" t="s">
        <v>58</v>
      </c>
    </row>
    <row r="153" spans="1:4" ht="23.25">
      <c r="A153" s="28" t="s">
        <v>461</v>
      </c>
      <c r="B153" s="29" t="s">
        <v>462</v>
      </c>
      <c r="C153" s="30" t="s">
        <v>463</v>
      </c>
      <c r="D153" s="31" t="s">
        <v>177</v>
      </c>
    </row>
    <row r="154" spans="1:4" ht="17.25" customHeight="1">
      <c r="A154" s="25" t="s">
        <v>464</v>
      </c>
      <c r="B154" s="34" t="s">
        <v>465</v>
      </c>
      <c r="C154" s="34"/>
      <c r="D154" s="27"/>
    </row>
    <row r="155" spans="1:4" ht="34.5">
      <c r="A155" s="28" t="s">
        <v>466</v>
      </c>
      <c r="B155" s="29" t="s">
        <v>467</v>
      </c>
      <c r="C155" s="30" t="s">
        <v>468</v>
      </c>
      <c r="D155" s="31" t="s">
        <v>58</v>
      </c>
    </row>
    <row r="156" spans="1:4" ht="21.75" customHeight="1">
      <c r="A156" s="22">
        <v>13</v>
      </c>
      <c r="B156" s="23" t="s">
        <v>469</v>
      </c>
      <c r="C156" s="23"/>
      <c r="D156" s="32"/>
    </row>
    <row r="157" spans="1:4" ht="17.25" customHeight="1">
      <c r="A157" s="25" t="s">
        <v>470</v>
      </c>
      <c r="B157" s="34" t="s">
        <v>471</v>
      </c>
      <c r="C157" s="34"/>
      <c r="D157" s="27"/>
    </row>
    <row r="158" spans="1:4" ht="24.75">
      <c r="A158" s="28" t="s">
        <v>472</v>
      </c>
      <c r="B158" s="29" t="s">
        <v>473</v>
      </c>
      <c r="C158" s="30" t="s">
        <v>474</v>
      </c>
      <c r="D158" s="31" t="s">
        <v>58</v>
      </c>
    </row>
    <row r="159" spans="1:4" ht="34.5">
      <c r="A159" s="28" t="s">
        <v>475</v>
      </c>
      <c r="B159" s="29" t="s">
        <v>476</v>
      </c>
      <c r="C159" s="30" t="s">
        <v>477</v>
      </c>
      <c r="D159" s="31" t="s">
        <v>58</v>
      </c>
    </row>
    <row r="160" spans="1:4" ht="17.25" customHeight="1">
      <c r="A160" s="25" t="s">
        <v>478</v>
      </c>
      <c r="B160" s="34" t="s">
        <v>479</v>
      </c>
      <c r="C160" s="34"/>
      <c r="D160" s="27"/>
    </row>
    <row r="161" spans="1:4" ht="24.75">
      <c r="A161" s="28" t="s">
        <v>480</v>
      </c>
      <c r="B161" s="29" t="s">
        <v>203</v>
      </c>
      <c r="C161" s="30" t="s">
        <v>481</v>
      </c>
      <c r="D161" s="31" t="s">
        <v>58</v>
      </c>
    </row>
    <row r="162" spans="1:4" ht="24.75">
      <c r="A162" s="28" t="s">
        <v>482</v>
      </c>
      <c r="B162" s="29" t="s">
        <v>483</v>
      </c>
      <c r="C162" s="30" t="s">
        <v>484</v>
      </c>
      <c r="D162" s="31" t="s">
        <v>58</v>
      </c>
    </row>
    <row r="163" spans="1:4" ht="45.75">
      <c r="A163" s="28" t="s">
        <v>485</v>
      </c>
      <c r="B163" s="29" t="s">
        <v>486</v>
      </c>
      <c r="C163" s="30" t="s">
        <v>487</v>
      </c>
      <c r="D163" s="31" t="s">
        <v>58</v>
      </c>
    </row>
    <row r="164" spans="1:4" ht="22.5" customHeight="1">
      <c r="A164" s="22">
        <v>14</v>
      </c>
      <c r="B164" s="23" t="s">
        <v>488</v>
      </c>
      <c r="C164" s="23"/>
      <c r="D164" s="32"/>
    </row>
    <row r="165" spans="1:4" ht="33.75" customHeight="1">
      <c r="A165" s="25" t="s">
        <v>489</v>
      </c>
      <c r="B165" s="34" t="s">
        <v>490</v>
      </c>
      <c r="C165" s="34"/>
      <c r="D165" s="27"/>
    </row>
    <row r="166" spans="1:4" ht="36.75">
      <c r="A166" s="28" t="s">
        <v>491</v>
      </c>
      <c r="B166" s="29" t="s">
        <v>492</v>
      </c>
      <c r="C166" s="30" t="s">
        <v>493</v>
      </c>
      <c r="D166" s="31" t="s">
        <v>58</v>
      </c>
    </row>
    <row r="167" spans="1:4" ht="34.5">
      <c r="A167" s="28" t="s">
        <v>494</v>
      </c>
      <c r="B167" s="29" t="s">
        <v>495</v>
      </c>
      <c r="C167" s="30" t="s">
        <v>496</v>
      </c>
      <c r="D167" s="31" t="s">
        <v>58</v>
      </c>
    </row>
    <row r="168" spans="1:4" ht="36.75">
      <c r="A168" s="28" t="s">
        <v>497</v>
      </c>
      <c r="B168" s="29" t="s">
        <v>498</v>
      </c>
      <c r="C168" s="30" t="s">
        <v>499</v>
      </c>
      <c r="D168" s="31" t="s">
        <v>58</v>
      </c>
    </row>
    <row r="169" spans="1:4" ht="45.75">
      <c r="A169" s="28" t="s">
        <v>500</v>
      </c>
      <c r="B169" s="29" t="s">
        <v>501</v>
      </c>
      <c r="C169" s="30" t="s">
        <v>502</v>
      </c>
      <c r="D169" s="31" t="s">
        <v>58</v>
      </c>
    </row>
    <row r="170" spans="1:4" ht="36.75">
      <c r="A170" s="28" t="s">
        <v>503</v>
      </c>
      <c r="B170" s="29" t="s">
        <v>504</v>
      </c>
      <c r="C170" s="30" t="s">
        <v>505</v>
      </c>
      <c r="D170" s="31" t="s">
        <v>58</v>
      </c>
    </row>
    <row r="171" spans="1:4" ht="22.5" customHeight="1">
      <c r="A171" s="22">
        <v>15</v>
      </c>
      <c r="B171" s="23" t="s">
        <v>506</v>
      </c>
      <c r="C171" s="23"/>
      <c r="D171" s="32"/>
    </row>
    <row r="172" spans="1:4" ht="17.25" customHeight="1">
      <c r="A172" s="25" t="s">
        <v>507</v>
      </c>
      <c r="B172" s="34" t="s">
        <v>508</v>
      </c>
      <c r="C172" s="34"/>
      <c r="D172" s="27"/>
    </row>
    <row r="173" spans="1:4" ht="35.25" customHeight="1">
      <c r="A173" s="28" t="s">
        <v>509</v>
      </c>
      <c r="B173" s="29" t="s">
        <v>510</v>
      </c>
      <c r="C173" s="30" t="s">
        <v>511</v>
      </c>
      <c r="D173" s="31" t="s">
        <v>83</v>
      </c>
    </row>
    <row r="174" spans="1:4" ht="31.5" customHeight="1">
      <c r="A174" s="28" t="s">
        <v>512</v>
      </c>
      <c r="B174" s="29" t="s">
        <v>513</v>
      </c>
      <c r="C174" s="30" t="s">
        <v>514</v>
      </c>
      <c r="D174" s="31" t="s">
        <v>98</v>
      </c>
    </row>
    <row r="175" spans="1:4" ht="24.75" customHeight="1">
      <c r="A175" s="28" t="s">
        <v>515</v>
      </c>
      <c r="B175" s="29" t="s">
        <v>516</v>
      </c>
      <c r="C175" s="30" t="s">
        <v>517</v>
      </c>
      <c r="D175" s="31" t="s">
        <v>98</v>
      </c>
    </row>
    <row r="176" spans="1:4" ht="23.25">
      <c r="A176" s="28" t="s">
        <v>518</v>
      </c>
      <c r="B176" s="29" t="s">
        <v>519</v>
      </c>
      <c r="C176" s="30" t="s">
        <v>520</v>
      </c>
      <c r="D176" s="31" t="s">
        <v>98</v>
      </c>
    </row>
    <row r="177" spans="1:4" ht="36.75">
      <c r="A177" s="28" t="s">
        <v>521</v>
      </c>
      <c r="B177" s="29" t="s">
        <v>522</v>
      </c>
      <c r="C177" s="30" t="s">
        <v>523</v>
      </c>
      <c r="D177" s="31" t="s">
        <v>58</v>
      </c>
    </row>
    <row r="178" spans="1:4" ht="24.75">
      <c r="A178" s="28" t="s">
        <v>524</v>
      </c>
      <c r="B178" s="29" t="s">
        <v>525</v>
      </c>
      <c r="C178" s="30" t="s">
        <v>526</v>
      </c>
      <c r="D178" s="31" t="s">
        <v>58</v>
      </c>
    </row>
    <row r="179" spans="1:4" ht="17.25" customHeight="1">
      <c r="A179" s="25" t="s">
        <v>527</v>
      </c>
      <c r="B179" s="34" t="s">
        <v>528</v>
      </c>
      <c r="C179" s="34"/>
      <c r="D179" s="27"/>
    </row>
    <row r="180" spans="1:4" ht="34.5">
      <c r="A180" s="28" t="s">
        <v>529</v>
      </c>
      <c r="B180" s="29" t="s">
        <v>530</v>
      </c>
      <c r="C180" s="30" t="s">
        <v>531</v>
      </c>
      <c r="D180" s="31" t="s">
        <v>58</v>
      </c>
    </row>
    <row r="181" spans="1:4" ht="24.75">
      <c r="A181" s="28" t="s">
        <v>532</v>
      </c>
      <c r="B181" s="29" t="s">
        <v>533</v>
      </c>
      <c r="C181" s="30" t="s">
        <v>534</v>
      </c>
      <c r="D181" s="31" t="s">
        <v>58</v>
      </c>
    </row>
    <row r="182" spans="1:4" ht="17.25" customHeight="1">
      <c r="A182" s="25" t="s">
        <v>535</v>
      </c>
      <c r="B182" s="34" t="s">
        <v>536</v>
      </c>
      <c r="C182" s="34"/>
      <c r="D182" s="27"/>
    </row>
    <row r="183" spans="1:4" ht="34.5">
      <c r="A183" s="28" t="s">
        <v>537</v>
      </c>
      <c r="B183" s="29" t="s">
        <v>538</v>
      </c>
      <c r="C183" s="30" t="s">
        <v>539</v>
      </c>
      <c r="D183" s="31" t="s">
        <v>58</v>
      </c>
    </row>
    <row r="184" spans="1:4" ht="34.5">
      <c r="A184" s="28" t="s">
        <v>540</v>
      </c>
      <c r="B184" s="29" t="s">
        <v>541</v>
      </c>
      <c r="C184" s="30" t="s">
        <v>542</v>
      </c>
      <c r="D184" s="31" t="s">
        <v>58</v>
      </c>
    </row>
    <row r="185" spans="1:4" ht="12.75">
      <c r="A185" s="28"/>
      <c r="B185" s="29"/>
      <c r="C185" s="30"/>
      <c r="D185" s="13"/>
    </row>
    <row r="186" spans="1:4" ht="12.75">
      <c r="A186" s="35"/>
      <c r="B186" s="36"/>
      <c r="C186" s="37"/>
      <c r="D186" s="38"/>
    </row>
    <row r="187" spans="1:4" ht="12.75">
      <c r="A187" s="35"/>
      <c r="B187" s="36"/>
      <c r="C187" s="37"/>
      <c r="D187" s="38"/>
    </row>
    <row r="188" spans="1:4" ht="12.75">
      <c r="A188" s="35"/>
      <c r="B188" s="36"/>
      <c r="C188" s="37"/>
      <c r="D188" s="38"/>
    </row>
    <row r="189" spans="1:5" ht="12.75">
      <c r="A189" s="35"/>
      <c r="B189" s="36"/>
      <c r="C189" s="37"/>
      <c r="D189" s="39" t="s">
        <v>58</v>
      </c>
      <c r="E189" s="13">
        <f>COUNTIF($D$2:$D$185,D189)</f>
        <v>60</v>
      </c>
    </row>
    <row r="190" spans="1:5" ht="12.75">
      <c r="A190" s="35"/>
      <c r="B190" s="36"/>
      <c r="C190" s="37"/>
      <c r="D190" s="39" t="s">
        <v>98</v>
      </c>
      <c r="E190" s="13">
        <f>COUNTIF($D$2:$D$185,D190)</f>
        <v>36</v>
      </c>
    </row>
    <row r="191" spans="1:5" ht="12.75">
      <c r="A191" s="35"/>
      <c r="B191" s="36"/>
      <c r="C191" s="37"/>
      <c r="D191" s="39" t="s">
        <v>83</v>
      </c>
      <c r="E191" s="13">
        <f>COUNTIF($D$2:$D$185,D191)</f>
        <v>27</v>
      </c>
    </row>
    <row r="192" spans="1:5" ht="12.75">
      <c r="A192" s="35"/>
      <c r="B192" s="36"/>
      <c r="C192" s="37"/>
      <c r="D192" s="40" t="s">
        <v>177</v>
      </c>
      <c r="E192" s="13">
        <f>COUNTIF($D$2:$D$185,D192)</f>
        <v>10</v>
      </c>
    </row>
  </sheetData>
  <sheetProtection selectLockedCells="1" selectUnlockedCells="1"/>
  <mergeCells count="50">
    <mergeCell ref="B2:C2"/>
    <mergeCell ref="B3:C3"/>
    <mergeCell ref="B6:C6"/>
    <mergeCell ref="B7:C7"/>
    <mergeCell ref="B16:C16"/>
    <mergeCell ref="B20:C20"/>
    <mergeCell ref="B21:C21"/>
    <mergeCell ref="B25:C25"/>
    <mergeCell ref="B28:C28"/>
    <mergeCell ref="B29:C29"/>
    <mergeCell ref="B33:C33"/>
    <mergeCell ref="B37:C37"/>
    <mergeCell ref="B41:C41"/>
    <mergeCell ref="B42:C42"/>
    <mergeCell ref="B49:C49"/>
    <mergeCell ref="B57:C57"/>
    <mergeCell ref="B58:C58"/>
    <mergeCell ref="B63:C63"/>
    <mergeCell ref="B67:C67"/>
    <mergeCell ref="B70:C70"/>
    <mergeCell ref="B73:C73"/>
    <mergeCell ref="B75:C75"/>
    <mergeCell ref="B78:C78"/>
    <mergeCell ref="B83:C83"/>
    <mergeCell ref="B89:C89"/>
    <mergeCell ref="B93:C93"/>
    <mergeCell ref="B100:C100"/>
    <mergeCell ref="B101:C101"/>
    <mergeCell ref="B103:C103"/>
    <mergeCell ref="B108:C108"/>
    <mergeCell ref="B112:C112"/>
    <mergeCell ref="B120:C120"/>
    <mergeCell ref="B127:C127"/>
    <mergeCell ref="B130:C130"/>
    <mergeCell ref="B133:C133"/>
    <mergeCell ref="B134:C134"/>
    <mergeCell ref="B136:C136"/>
    <mergeCell ref="B141:C141"/>
    <mergeCell ref="B144:C144"/>
    <mergeCell ref="B148:C148"/>
    <mergeCell ref="B154:C154"/>
    <mergeCell ref="B156:C156"/>
    <mergeCell ref="B157:C157"/>
    <mergeCell ref="B160:C160"/>
    <mergeCell ref="B164:C164"/>
    <mergeCell ref="B165:C165"/>
    <mergeCell ref="B171:C171"/>
    <mergeCell ref="B172:C172"/>
    <mergeCell ref="B179:C179"/>
    <mergeCell ref="B182:C182"/>
  </mergeCells>
  <conditionalFormatting sqref="D189:D191">
    <cfRule type="cellIs" priority="1" dxfId="0" operator="equal" stopIfTrue="1">
      <formula>Hoja1!$D$189</formula>
    </cfRule>
    <cfRule type="cellIs" priority="2" dxfId="5" operator="equal" stopIfTrue="1">
      <formula>Hoja1!$D$190</formula>
    </cfRule>
    <cfRule type="cellIs" priority="3" dxfId="6" operator="equal" stopIfTrue="1">
      <formula>Hoja1!$D$191</formula>
    </cfRule>
  </conditionalFormatting>
  <conditionalFormatting sqref="D190">
    <cfRule type="cellIs" priority="4" dxfId="0" operator="equal" stopIfTrue="1">
      <formula>Hoja1!$D$189</formula>
    </cfRule>
    <cfRule type="cellIs" priority="5" dxfId="5" operator="equal" stopIfTrue="1">
      <formula>Hoja1!$D$190</formula>
    </cfRule>
    <cfRule type="cellIs" priority="6" dxfId="6" operator="equal" stopIfTrue="1">
      <formula>Hoja1!$D$191</formula>
    </cfRule>
  </conditionalFormatting>
  <conditionalFormatting sqref="D5">
    <cfRule type="cellIs" priority="7" dxfId="0" operator="equal" stopIfTrue="1">
      <formula>Hoja1!$D$189</formula>
    </cfRule>
    <cfRule type="cellIs" priority="8" dxfId="5" operator="equal" stopIfTrue="1">
      <formula>Hoja1!$D$190</formula>
    </cfRule>
    <cfRule type="cellIs" priority="9" dxfId="6" operator="equal" stopIfTrue="1">
      <formula>Hoja1!$D$191</formula>
    </cfRule>
  </conditionalFormatting>
  <conditionalFormatting sqref="D8">
    <cfRule type="cellIs" priority="10" dxfId="0" operator="equal" stopIfTrue="1">
      <formula>Hoja1!$D$189</formula>
    </cfRule>
    <cfRule type="cellIs" priority="11" dxfId="5" operator="equal" stopIfTrue="1">
      <formula>Hoja1!$D$190</formula>
    </cfRule>
    <cfRule type="cellIs" priority="12" dxfId="6" operator="equal" stopIfTrue="1">
      <formula>Hoja1!$D$191</formula>
    </cfRule>
  </conditionalFormatting>
  <conditionalFormatting sqref="D9">
    <cfRule type="cellIs" priority="13" dxfId="0" operator="equal" stopIfTrue="1">
      <formula>Hoja1!$D$189</formula>
    </cfRule>
    <cfRule type="cellIs" priority="14" dxfId="5" operator="equal" stopIfTrue="1">
      <formula>Hoja1!$D$190</formula>
    </cfRule>
    <cfRule type="cellIs" priority="15" dxfId="6" operator="equal" stopIfTrue="1">
      <formula>Hoja1!$D$191</formula>
    </cfRule>
  </conditionalFormatting>
  <conditionalFormatting sqref="D10">
    <cfRule type="cellIs" priority="16" dxfId="0" operator="equal" stopIfTrue="1">
      <formula>Hoja1!$D$189</formula>
    </cfRule>
    <cfRule type="cellIs" priority="17" dxfId="5" operator="equal" stopIfTrue="1">
      <formula>Hoja1!$D$190</formula>
    </cfRule>
    <cfRule type="cellIs" priority="18" dxfId="6" operator="equal" stopIfTrue="1">
      <formula>Hoja1!$D$191</formula>
    </cfRule>
  </conditionalFormatting>
  <conditionalFormatting sqref="D11">
    <cfRule type="cellIs" priority="19" dxfId="0" operator="equal" stopIfTrue="1">
      <formula>Hoja1!$D$189</formula>
    </cfRule>
    <cfRule type="cellIs" priority="20" dxfId="5" operator="equal" stopIfTrue="1">
      <formula>Hoja1!$D$190</formula>
    </cfRule>
    <cfRule type="cellIs" priority="21" dxfId="6" operator="equal" stopIfTrue="1">
      <formula>Hoja1!$D$191</formula>
    </cfRule>
  </conditionalFormatting>
  <conditionalFormatting sqref="D12">
    <cfRule type="cellIs" priority="22" dxfId="0" operator="equal" stopIfTrue="1">
      <formula>Hoja1!$D$189</formula>
    </cfRule>
    <cfRule type="cellIs" priority="23" dxfId="5" operator="equal" stopIfTrue="1">
      <formula>Hoja1!$D$190</formula>
    </cfRule>
    <cfRule type="cellIs" priority="24" dxfId="6" operator="equal" stopIfTrue="1">
      <formula>Hoja1!$D$191</formula>
    </cfRule>
  </conditionalFormatting>
  <conditionalFormatting sqref="D13">
    <cfRule type="cellIs" priority="25" dxfId="0" operator="equal" stopIfTrue="1">
      <formula>Hoja1!$D$189</formula>
    </cfRule>
    <cfRule type="cellIs" priority="26" dxfId="5" operator="equal" stopIfTrue="1">
      <formula>Hoja1!$D$190</formula>
    </cfRule>
    <cfRule type="cellIs" priority="27" dxfId="6" operator="equal" stopIfTrue="1">
      <formula>Hoja1!$D$191</formula>
    </cfRule>
  </conditionalFormatting>
  <conditionalFormatting sqref="D14">
    <cfRule type="cellIs" priority="28" dxfId="0" operator="equal" stopIfTrue="1">
      <formula>Hoja1!$D$189</formula>
    </cfRule>
    <cfRule type="cellIs" priority="29" dxfId="5" operator="equal" stopIfTrue="1">
      <formula>Hoja1!$D$190</formula>
    </cfRule>
    <cfRule type="cellIs" priority="30" dxfId="6" operator="equal" stopIfTrue="1">
      <formula>Hoja1!$D$191</formula>
    </cfRule>
  </conditionalFormatting>
  <conditionalFormatting sqref="D15">
    <cfRule type="cellIs" priority="31" dxfId="0" operator="equal" stopIfTrue="1">
      <formula>Hoja1!$D$189</formula>
    </cfRule>
    <cfRule type="cellIs" priority="32" dxfId="5" operator="equal" stopIfTrue="1">
      <formula>Hoja1!$D$190</formula>
    </cfRule>
    <cfRule type="cellIs" priority="33" dxfId="6" operator="equal" stopIfTrue="1">
      <formula>Hoja1!$D$191</formula>
    </cfRule>
  </conditionalFormatting>
  <conditionalFormatting sqref="D17">
    <cfRule type="cellIs" priority="34" dxfId="0" operator="equal" stopIfTrue="1">
      <formula>Hoja1!$D$189</formula>
    </cfRule>
    <cfRule type="cellIs" priority="35" dxfId="5" operator="equal" stopIfTrue="1">
      <formula>Hoja1!$D$190</formula>
    </cfRule>
    <cfRule type="cellIs" priority="36" dxfId="6" operator="equal" stopIfTrue="1">
      <formula>Hoja1!$D$191</formula>
    </cfRule>
  </conditionalFormatting>
  <conditionalFormatting sqref="D18">
    <cfRule type="cellIs" priority="37" dxfId="0" operator="equal" stopIfTrue="1">
      <formula>Hoja1!$D$189</formula>
    </cfRule>
    <cfRule type="cellIs" priority="38" dxfId="5" operator="equal" stopIfTrue="1">
      <formula>Hoja1!$D$190</formula>
    </cfRule>
    <cfRule type="cellIs" priority="39" dxfId="6" operator="equal" stopIfTrue="1">
      <formula>Hoja1!$D$191</formula>
    </cfRule>
  </conditionalFormatting>
  <conditionalFormatting sqref="D19">
    <cfRule type="cellIs" priority="40" dxfId="0" operator="equal" stopIfTrue="1">
      <formula>Hoja1!$D$189</formula>
    </cfRule>
    <cfRule type="cellIs" priority="41" dxfId="5" operator="equal" stopIfTrue="1">
      <formula>Hoja1!$D$190</formula>
    </cfRule>
    <cfRule type="cellIs" priority="42" dxfId="6" operator="equal" stopIfTrue="1">
      <formula>Hoja1!$D$191</formula>
    </cfRule>
  </conditionalFormatting>
  <conditionalFormatting sqref="D22">
    <cfRule type="cellIs" priority="43" dxfId="0" operator="equal" stopIfTrue="1">
      <formula>Hoja1!$D$189</formula>
    </cfRule>
    <cfRule type="cellIs" priority="44" dxfId="5" operator="equal" stopIfTrue="1">
      <formula>Hoja1!$D$190</formula>
    </cfRule>
    <cfRule type="cellIs" priority="45" dxfId="6" operator="equal" stopIfTrue="1">
      <formula>Hoja1!$D$191</formula>
    </cfRule>
  </conditionalFormatting>
  <conditionalFormatting sqref="D23">
    <cfRule type="cellIs" priority="46" dxfId="0" operator="equal" stopIfTrue="1">
      <formula>Hoja1!$D$189</formula>
    </cfRule>
    <cfRule type="cellIs" priority="47" dxfId="5" operator="equal" stopIfTrue="1">
      <formula>Hoja1!$D$190</formula>
    </cfRule>
    <cfRule type="cellIs" priority="48" dxfId="6" operator="equal" stopIfTrue="1">
      <formula>Hoja1!$D$191</formula>
    </cfRule>
  </conditionalFormatting>
  <conditionalFormatting sqref="D24">
    <cfRule type="cellIs" priority="49" dxfId="0" operator="equal" stopIfTrue="1">
      <formula>Hoja1!$D$189</formula>
    </cfRule>
    <cfRule type="cellIs" priority="50" dxfId="5" operator="equal" stopIfTrue="1">
      <formula>Hoja1!$D$190</formula>
    </cfRule>
    <cfRule type="cellIs" priority="51" dxfId="6" operator="equal" stopIfTrue="1">
      <formula>Hoja1!$D$191</formula>
    </cfRule>
  </conditionalFormatting>
  <conditionalFormatting sqref="D26">
    <cfRule type="cellIs" priority="52" dxfId="0" operator="equal" stopIfTrue="1">
      <formula>Hoja1!$D$189</formula>
    </cfRule>
    <cfRule type="cellIs" priority="53" dxfId="5" operator="equal" stopIfTrue="1">
      <formula>Hoja1!$D$190</formula>
    </cfRule>
    <cfRule type="cellIs" priority="54" dxfId="6" operator="equal" stopIfTrue="1">
      <formula>Hoja1!$D$191</formula>
    </cfRule>
  </conditionalFormatting>
  <conditionalFormatting sqref="D27">
    <cfRule type="cellIs" priority="55" dxfId="0" operator="equal" stopIfTrue="1">
      <formula>Hoja1!$D$189</formula>
    </cfRule>
    <cfRule type="cellIs" priority="56" dxfId="5" operator="equal" stopIfTrue="1">
      <formula>Hoja1!$D$190</formula>
    </cfRule>
    <cfRule type="cellIs" priority="57" dxfId="6" operator="equal" stopIfTrue="1">
      <formula>Hoja1!$D$191</formula>
    </cfRule>
  </conditionalFormatting>
  <conditionalFormatting sqref="D30">
    <cfRule type="cellIs" priority="58" dxfId="0" operator="equal" stopIfTrue="1">
      <formula>Hoja1!$D$189</formula>
    </cfRule>
    <cfRule type="cellIs" priority="59" dxfId="5" operator="equal" stopIfTrue="1">
      <formula>Hoja1!$D$190</formula>
    </cfRule>
    <cfRule type="cellIs" priority="60" dxfId="6" operator="equal" stopIfTrue="1">
      <formula>Hoja1!$D$191</formula>
    </cfRule>
  </conditionalFormatting>
  <conditionalFormatting sqref="D31">
    <cfRule type="cellIs" priority="61" dxfId="0" operator="equal" stopIfTrue="1">
      <formula>Hoja1!$D$189</formula>
    </cfRule>
    <cfRule type="cellIs" priority="62" dxfId="5" operator="equal" stopIfTrue="1">
      <formula>Hoja1!$D$190</formula>
    </cfRule>
    <cfRule type="cellIs" priority="63" dxfId="6" operator="equal" stopIfTrue="1">
      <formula>Hoja1!$D$191</formula>
    </cfRule>
  </conditionalFormatting>
  <conditionalFormatting sqref="D32">
    <cfRule type="cellIs" priority="64" dxfId="0" operator="equal" stopIfTrue="1">
      <formula>Hoja1!$D$189</formula>
    </cfRule>
    <cfRule type="cellIs" priority="65" dxfId="5" operator="equal" stopIfTrue="1">
      <formula>Hoja1!$D$190</formula>
    </cfRule>
    <cfRule type="cellIs" priority="66" dxfId="6" operator="equal" stopIfTrue="1">
      <formula>Hoja1!$D$191</formula>
    </cfRule>
  </conditionalFormatting>
  <conditionalFormatting sqref="D34">
    <cfRule type="cellIs" priority="67" dxfId="0" operator="equal" stopIfTrue="1">
      <formula>Hoja1!$D$189</formula>
    </cfRule>
    <cfRule type="cellIs" priority="68" dxfId="5" operator="equal" stopIfTrue="1">
      <formula>Hoja1!$D$190</formula>
    </cfRule>
    <cfRule type="cellIs" priority="69" dxfId="6" operator="equal" stopIfTrue="1">
      <formula>Hoja1!$D$191</formula>
    </cfRule>
  </conditionalFormatting>
  <conditionalFormatting sqref="D35">
    <cfRule type="cellIs" priority="70" dxfId="0" operator="equal" stopIfTrue="1">
      <formula>Hoja1!$D$189</formula>
    </cfRule>
    <cfRule type="cellIs" priority="71" dxfId="5" operator="equal" stopIfTrue="1">
      <formula>Hoja1!$D$190</formula>
    </cfRule>
    <cfRule type="cellIs" priority="72" dxfId="6" operator="equal" stopIfTrue="1">
      <formula>Hoja1!$D$191</formula>
    </cfRule>
  </conditionalFormatting>
  <conditionalFormatting sqref="D36">
    <cfRule type="cellIs" priority="73" dxfId="0" operator="equal" stopIfTrue="1">
      <formula>Hoja1!$D$189</formula>
    </cfRule>
    <cfRule type="cellIs" priority="74" dxfId="5" operator="equal" stopIfTrue="1">
      <formula>Hoja1!$D$190</formula>
    </cfRule>
    <cfRule type="cellIs" priority="75" dxfId="6" operator="equal" stopIfTrue="1">
      <formula>Hoja1!$D$191</formula>
    </cfRule>
  </conditionalFormatting>
  <conditionalFormatting sqref="D38">
    <cfRule type="cellIs" priority="76" dxfId="0" operator="equal" stopIfTrue="1">
      <formula>Hoja1!$D$189</formula>
    </cfRule>
    <cfRule type="cellIs" priority="77" dxfId="5" operator="equal" stopIfTrue="1">
      <formula>Hoja1!$D$190</formula>
    </cfRule>
    <cfRule type="cellIs" priority="78" dxfId="6" operator="equal" stopIfTrue="1">
      <formula>Hoja1!$D$191</formula>
    </cfRule>
  </conditionalFormatting>
  <conditionalFormatting sqref="D39">
    <cfRule type="cellIs" priority="79" dxfId="0" operator="equal" stopIfTrue="1">
      <formula>Hoja1!$D$189</formula>
    </cfRule>
    <cfRule type="cellIs" priority="80" dxfId="5" operator="equal" stopIfTrue="1">
      <formula>Hoja1!$D$190</formula>
    </cfRule>
    <cfRule type="cellIs" priority="81" dxfId="6" operator="equal" stopIfTrue="1">
      <formula>Hoja1!$D$191</formula>
    </cfRule>
  </conditionalFormatting>
  <conditionalFormatting sqref="D40">
    <cfRule type="cellIs" priority="82" dxfId="0" operator="equal" stopIfTrue="1">
      <formula>Hoja1!$D$189</formula>
    </cfRule>
    <cfRule type="cellIs" priority="83" dxfId="5" operator="equal" stopIfTrue="1">
      <formula>Hoja1!$D$190</formula>
    </cfRule>
    <cfRule type="cellIs" priority="84" dxfId="6" operator="equal" stopIfTrue="1">
      <formula>Hoja1!$D$191</formula>
    </cfRule>
  </conditionalFormatting>
  <conditionalFormatting sqref="D43">
    <cfRule type="cellIs" priority="85" dxfId="0" operator="equal" stopIfTrue="1">
      <formula>Hoja1!$D$189</formula>
    </cfRule>
    <cfRule type="cellIs" priority="86" dxfId="5" operator="equal" stopIfTrue="1">
      <formula>Hoja1!$D$190</formula>
    </cfRule>
    <cfRule type="cellIs" priority="87" dxfId="6" operator="equal" stopIfTrue="1">
      <formula>Hoja1!$D$191</formula>
    </cfRule>
  </conditionalFormatting>
  <conditionalFormatting sqref="D44">
    <cfRule type="cellIs" priority="88" dxfId="0" operator="equal" stopIfTrue="1">
      <formula>Hoja1!$D$189</formula>
    </cfRule>
    <cfRule type="cellIs" priority="89" dxfId="5" operator="equal" stopIfTrue="1">
      <formula>Hoja1!$D$190</formula>
    </cfRule>
    <cfRule type="cellIs" priority="90" dxfId="6" operator="equal" stopIfTrue="1">
      <formula>Hoja1!$D$191</formula>
    </cfRule>
  </conditionalFormatting>
  <conditionalFormatting sqref="D45">
    <cfRule type="cellIs" priority="91" dxfId="0" operator="equal" stopIfTrue="1">
      <formula>Hoja1!$D$189</formula>
    </cfRule>
    <cfRule type="cellIs" priority="92" dxfId="5" operator="equal" stopIfTrue="1">
      <formula>Hoja1!$D$190</formula>
    </cfRule>
    <cfRule type="cellIs" priority="93" dxfId="6" operator="equal" stopIfTrue="1">
      <formula>Hoja1!$D$191</formula>
    </cfRule>
  </conditionalFormatting>
  <conditionalFormatting sqref="D46">
    <cfRule type="cellIs" priority="94" dxfId="0" operator="equal" stopIfTrue="1">
      <formula>Hoja1!$D$189</formula>
    </cfRule>
    <cfRule type="cellIs" priority="95" dxfId="5" operator="equal" stopIfTrue="1">
      <formula>Hoja1!$D$190</formula>
    </cfRule>
    <cfRule type="cellIs" priority="96" dxfId="6" operator="equal" stopIfTrue="1">
      <formula>Hoja1!$D$191</formula>
    </cfRule>
  </conditionalFormatting>
  <conditionalFormatting sqref="D47">
    <cfRule type="cellIs" priority="97" dxfId="0" operator="equal" stopIfTrue="1">
      <formula>Hoja1!$D$189</formula>
    </cfRule>
    <cfRule type="cellIs" priority="98" dxfId="5" operator="equal" stopIfTrue="1">
      <formula>Hoja1!$D$190</formula>
    </cfRule>
    <cfRule type="cellIs" priority="99" dxfId="6" operator="equal" stopIfTrue="1">
      <formula>Hoja1!$D$191</formula>
    </cfRule>
  </conditionalFormatting>
  <conditionalFormatting sqref="D48">
    <cfRule type="cellIs" priority="100" dxfId="0" operator="equal" stopIfTrue="1">
      <formula>Hoja1!$D$189</formula>
    </cfRule>
    <cfRule type="cellIs" priority="101" dxfId="5" operator="equal" stopIfTrue="1">
      <formula>Hoja1!$D$190</formula>
    </cfRule>
    <cfRule type="cellIs" priority="102" dxfId="6" operator="equal" stopIfTrue="1">
      <formula>Hoja1!$D$191</formula>
    </cfRule>
  </conditionalFormatting>
  <conditionalFormatting sqref="D50">
    <cfRule type="cellIs" priority="103" dxfId="0" operator="equal" stopIfTrue="1">
      <formula>Hoja1!$D$189</formula>
    </cfRule>
    <cfRule type="cellIs" priority="104" dxfId="5" operator="equal" stopIfTrue="1">
      <formula>Hoja1!$D$190</formula>
    </cfRule>
    <cfRule type="cellIs" priority="105" dxfId="6" operator="equal" stopIfTrue="1">
      <formula>Hoja1!$D$191</formula>
    </cfRule>
  </conditionalFormatting>
  <conditionalFormatting sqref="D51">
    <cfRule type="cellIs" priority="106" dxfId="0" operator="equal" stopIfTrue="1">
      <formula>Hoja1!$D$189</formula>
    </cfRule>
    <cfRule type="cellIs" priority="107" dxfId="5" operator="equal" stopIfTrue="1">
      <formula>Hoja1!$D$190</formula>
    </cfRule>
    <cfRule type="cellIs" priority="108" dxfId="6" operator="equal" stopIfTrue="1">
      <formula>Hoja1!$D$191</formula>
    </cfRule>
  </conditionalFormatting>
  <conditionalFormatting sqref="D52">
    <cfRule type="cellIs" priority="109" dxfId="0" operator="equal" stopIfTrue="1">
      <formula>Hoja1!$D$189</formula>
    </cfRule>
    <cfRule type="cellIs" priority="110" dxfId="5" operator="equal" stopIfTrue="1">
      <formula>Hoja1!$D$190</formula>
    </cfRule>
    <cfRule type="cellIs" priority="111" dxfId="6" operator="equal" stopIfTrue="1">
      <formula>Hoja1!$D$191</formula>
    </cfRule>
  </conditionalFormatting>
  <conditionalFormatting sqref="D53">
    <cfRule type="cellIs" priority="112" dxfId="0" operator="equal" stopIfTrue="1">
      <formula>Hoja1!$D$189</formula>
    </cfRule>
    <cfRule type="cellIs" priority="113" dxfId="5" operator="equal" stopIfTrue="1">
      <formula>Hoja1!$D$190</formula>
    </cfRule>
    <cfRule type="cellIs" priority="114" dxfId="6" operator="equal" stopIfTrue="1">
      <formula>Hoja1!$D$191</formula>
    </cfRule>
  </conditionalFormatting>
  <conditionalFormatting sqref="D54">
    <cfRule type="cellIs" priority="115" dxfId="0" operator="equal" stopIfTrue="1">
      <formula>Hoja1!$D$189</formula>
    </cfRule>
    <cfRule type="cellIs" priority="116" dxfId="5" operator="equal" stopIfTrue="1">
      <formula>Hoja1!$D$190</formula>
    </cfRule>
    <cfRule type="cellIs" priority="117" dxfId="6" operator="equal" stopIfTrue="1">
      <formula>Hoja1!$D$191</formula>
    </cfRule>
  </conditionalFormatting>
  <conditionalFormatting sqref="D55">
    <cfRule type="cellIs" priority="118" dxfId="0" operator="equal" stopIfTrue="1">
      <formula>Hoja1!$D$189</formula>
    </cfRule>
    <cfRule type="cellIs" priority="119" dxfId="5" operator="equal" stopIfTrue="1">
      <formula>Hoja1!$D$190</formula>
    </cfRule>
    <cfRule type="cellIs" priority="120" dxfId="6" operator="equal" stopIfTrue="1">
      <formula>Hoja1!$D$191</formula>
    </cfRule>
  </conditionalFormatting>
  <conditionalFormatting sqref="D56">
    <cfRule type="cellIs" priority="121" dxfId="0" operator="equal" stopIfTrue="1">
      <formula>Hoja1!$D$189</formula>
    </cfRule>
    <cfRule type="cellIs" priority="122" dxfId="5" operator="equal" stopIfTrue="1">
      <formula>Hoja1!$D$190</formula>
    </cfRule>
    <cfRule type="cellIs" priority="123" dxfId="6" operator="equal" stopIfTrue="1">
      <formula>Hoja1!$D$191</formula>
    </cfRule>
  </conditionalFormatting>
  <conditionalFormatting sqref="D59">
    <cfRule type="cellIs" priority="124" dxfId="0" operator="equal" stopIfTrue="1">
      <formula>Hoja1!$D$189</formula>
    </cfRule>
    <cfRule type="cellIs" priority="125" dxfId="5" operator="equal" stopIfTrue="1">
      <formula>Hoja1!$D$190</formula>
    </cfRule>
    <cfRule type="cellIs" priority="126" dxfId="6" operator="equal" stopIfTrue="1">
      <formula>Hoja1!$D$191</formula>
    </cfRule>
  </conditionalFormatting>
  <conditionalFormatting sqref="D60">
    <cfRule type="cellIs" priority="127" dxfId="0" operator="equal" stopIfTrue="1">
      <formula>Hoja1!$D$189</formula>
    </cfRule>
    <cfRule type="cellIs" priority="128" dxfId="5" operator="equal" stopIfTrue="1">
      <formula>Hoja1!$D$190</formula>
    </cfRule>
    <cfRule type="cellIs" priority="129" dxfId="6" operator="equal" stopIfTrue="1">
      <formula>Hoja1!$D$191</formula>
    </cfRule>
  </conditionalFormatting>
  <conditionalFormatting sqref="D61">
    <cfRule type="cellIs" priority="130" dxfId="0" operator="equal" stopIfTrue="1">
      <formula>Hoja1!$D$189</formula>
    </cfRule>
    <cfRule type="cellIs" priority="131" dxfId="5" operator="equal" stopIfTrue="1">
      <formula>Hoja1!$D$190</formula>
    </cfRule>
    <cfRule type="cellIs" priority="132" dxfId="6" operator="equal" stopIfTrue="1">
      <formula>Hoja1!$D$191</formula>
    </cfRule>
  </conditionalFormatting>
  <conditionalFormatting sqref="D62">
    <cfRule type="cellIs" priority="133" dxfId="0" operator="equal" stopIfTrue="1">
      <formula>Hoja1!$D$189</formula>
    </cfRule>
    <cfRule type="cellIs" priority="134" dxfId="5" operator="equal" stopIfTrue="1">
      <formula>Hoja1!$D$190</formula>
    </cfRule>
    <cfRule type="cellIs" priority="135" dxfId="6" operator="equal" stopIfTrue="1">
      <formula>Hoja1!$D$191</formula>
    </cfRule>
  </conditionalFormatting>
  <conditionalFormatting sqref="D64">
    <cfRule type="cellIs" priority="136" dxfId="0" operator="equal" stopIfTrue="1">
      <formula>Hoja1!$D$189</formula>
    </cfRule>
    <cfRule type="cellIs" priority="137" dxfId="5" operator="equal" stopIfTrue="1">
      <formula>Hoja1!$D$190</formula>
    </cfRule>
    <cfRule type="cellIs" priority="138" dxfId="6" operator="equal" stopIfTrue="1">
      <formula>Hoja1!$D$191</formula>
    </cfRule>
  </conditionalFormatting>
  <conditionalFormatting sqref="D65">
    <cfRule type="cellIs" priority="139" dxfId="0" operator="equal" stopIfTrue="1">
      <formula>Hoja1!$D$189</formula>
    </cfRule>
    <cfRule type="cellIs" priority="140" dxfId="5" operator="equal" stopIfTrue="1">
      <formula>Hoja1!$D$190</formula>
    </cfRule>
    <cfRule type="cellIs" priority="141" dxfId="6" operator="equal" stopIfTrue="1">
      <formula>Hoja1!$D$191</formula>
    </cfRule>
  </conditionalFormatting>
  <conditionalFormatting sqref="D66">
    <cfRule type="cellIs" priority="142" dxfId="0" operator="equal" stopIfTrue="1">
      <formula>Hoja1!$D$189</formula>
    </cfRule>
    <cfRule type="cellIs" priority="143" dxfId="5" operator="equal" stopIfTrue="1">
      <formula>Hoja1!$D$190</formula>
    </cfRule>
    <cfRule type="cellIs" priority="144" dxfId="6" operator="equal" stopIfTrue="1">
      <formula>Hoja1!$D$191</formula>
    </cfRule>
  </conditionalFormatting>
  <conditionalFormatting sqref="D68">
    <cfRule type="cellIs" priority="145" dxfId="0" operator="equal" stopIfTrue="1">
      <formula>Hoja1!$D$189</formula>
    </cfRule>
    <cfRule type="cellIs" priority="146" dxfId="5" operator="equal" stopIfTrue="1">
      <formula>Hoja1!$D$190</formula>
    </cfRule>
    <cfRule type="cellIs" priority="147" dxfId="6" operator="equal" stopIfTrue="1">
      <formula>Hoja1!$D$191</formula>
    </cfRule>
  </conditionalFormatting>
  <conditionalFormatting sqref="D69">
    <cfRule type="cellIs" priority="148" dxfId="0" operator="equal" stopIfTrue="1">
      <formula>Hoja1!$D$189</formula>
    </cfRule>
    <cfRule type="cellIs" priority="149" dxfId="5" operator="equal" stopIfTrue="1">
      <formula>Hoja1!$D$190</formula>
    </cfRule>
    <cfRule type="cellIs" priority="150" dxfId="6" operator="equal" stopIfTrue="1">
      <formula>Hoja1!$D$191</formula>
    </cfRule>
  </conditionalFormatting>
  <conditionalFormatting sqref="D71">
    <cfRule type="cellIs" priority="151" dxfId="0" operator="equal" stopIfTrue="1">
      <formula>Hoja1!$D$189</formula>
    </cfRule>
    <cfRule type="cellIs" priority="152" dxfId="5" operator="equal" stopIfTrue="1">
      <formula>Hoja1!$D$190</formula>
    </cfRule>
    <cfRule type="cellIs" priority="153" dxfId="6" operator="equal" stopIfTrue="1">
      <formula>Hoja1!$D$191</formula>
    </cfRule>
  </conditionalFormatting>
  <conditionalFormatting sqref="D72">
    <cfRule type="cellIs" priority="154" dxfId="0" operator="equal" stopIfTrue="1">
      <formula>Hoja1!$D$189</formula>
    </cfRule>
    <cfRule type="cellIs" priority="155" dxfId="5" operator="equal" stopIfTrue="1">
      <formula>Hoja1!$D$190</formula>
    </cfRule>
    <cfRule type="cellIs" priority="156" dxfId="6" operator="equal" stopIfTrue="1">
      <formula>Hoja1!$D$191</formula>
    </cfRule>
  </conditionalFormatting>
  <conditionalFormatting sqref="D74">
    <cfRule type="cellIs" priority="157" dxfId="0" operator="equal" stopIfTrue="1">
      <formula>Hoja1!$D$189</formula>
    </cfRule>
    <cfRule type="cellIs" priority="158" dxfId="5" operator="equal" stopIfTrue="1">
      <formula>Hoja1!$D$190</formula>
    </cfRule>
    <cfRule type="cellIs" priority="159" dxfId="6" operator="equal" stopIfTrue="1">
      <formula>Hoja1!$D$191</formula>
    </cfRule>
  </conditionalFormatting>
  <conditionalFormatting sqref="D76">
    <cfRule type="cellIs" priority="160" dxfId="0" operator="equal" stopIfTrue="1">
      <formula>Hoja1!$D$189</formula>
    </cfRule>
    <cfRule type="cellIs" priority="161" dxfId="5" operator="equal" stopIfTrue="1">
      <formula>Hoja1!$D$190</formula>
    </cfRule>
    <cfRule type="cellIs" priority="162" dxfId="6" operator="equal" stopIfTrue="1">
      <formula>Hoja1!$D$191</formula>
    </cfRule>
  </conditionalFormatting>
  <conditionalFormatting sqref="D77">
    <cfRule type="cellIs" priority="163" dxfId="0" operator="equal" stopIfTrue="1">
      <formula>Hoja1!$D$189</formula>
    </cfRule>
    <cfRule type="cellIs" priority="164" dxfId="5" operator="equal" stopIfTrue="1">
      <formula>Hoja1!$D$190</formula>
    </cfRule>
    <cfRule type="cellIs" priority="165" dxfId="6" operator="equal" stopIfTrue="1">
      <formula>Hoja1!$D$191</formula>
    </cfRule>
  </conditionalFormatting>
  <conditionalFormatting sqref="D79">
    <cfRule type="cellIs" priority="166" dxfId="0" operator="equal" stopIfTrue="1">
      <formula>Hoja1!$D$189</formula>
    </cfRule>
    <cfRule type="cellIs" priority="167" dxfId="5" operator="equal" stopIfTrue="1">
      <formula>Hoja1!$D$190</formula>
    </cfRule>
    <cfRule type="cellIs" priority="168" dxfId="6" operator="equal" stopIfTrue="1">
      <formula>Hoja1!$D$191</formula>
    </cfRule>
  </conditionalFormatting>
  <conditionalFormatting sqref="D80">
    <cfRule type="cellIs" priority="169" dxfId="0" operator="equal" stopIfTrue="1">
      <formula>Hoja1!$D$189</formula>
    </cfRule>
    <cfRule type="cellIs" priority="170" dxfId="5" operator="equal" stopIfTrue="1">
      <formula>Hoja1!$D$190</formula>
    </cfRule>
    <cfRule type="cellIs" priority="171" dxfId="6" operator="equal" stopIfTrue="1">
      <formula>Hoja1!$D$191</formula>
    </cfRule>
  </conditionalFormatting>
  <conditionalFormatting sqref="D81">
    <cfRule type="cellIs" priority="172" dxfId="0" operator="equal" stopIfTrue="1">
      <formula>Hoja1!$D$189</formula>
    </cfRule>
    <cfRule type="cellIs" priority="173" dxfId="5" operator="equal" stopIfTrue="1">
      <formula>Hoja1!$D$190</formula>
    </cfRule>
    <cfRule type="cellIs" priority="174" dxfId="6" operator="equal" stopIfTrue="1">
      <formula>Hoja1!$D$191</formula>
    </cfRule>
  </conditionalFormatting>
  <conditionalFormatting sqref="D82">
    <cfRule type="cellIs" priority="175" dxfId="0" operator="equal" stopIfTrue="1">
      <formula>Hoja1!$D$189</formula>
    </cfRule>
    <cfRule type="cellIs" priority="176" dxfId="5" operator="equal" stopIfTrue="1">
      <formula>Hoja1!$D$190</formula>
    </cfRule>
    <cfRule type="cellIs" priority="177" dxfId="6" operator="equal" stopIfTrue="1">
      <formula>Hoja1!$D$191</formula>
    </cfRule>
  </conditionalFormatting>
  <conditionalFormatting sqref="D84">
    <cfRule type="cellIs" priority="178" dxfId="0" operator="equal" stopIfTrue="1">
      <formula>Hoja1!$D$189</formula>
    </cfRule>
    <cfRule type="cellIs" priority="179" dxfId="5" operator="equal" stopIfTrue="1">
      <formula>Hoja1!$D$190</formula>
    </cfRule>
    <cfRule type="cellIs" priority="180" dxfId="6" operator="equal" stopIfTrue="1">
      <formula>Hoja1!$D$191</formula>
    </cfRule>
  </conditionalFormatting>
  <conditionalFormatting sqref="D85">
    <cfRule type="cellIs" priority="181" dxfId="0" operator="equal" stopIfTrue="1">
      <formula>Hoja1!$D$189</formula>
    </cfRule>
    <cfRule type="cellIs" priority="182" dxfId="5" operator="equal" stopIfTrue="1">
      <formula>Hoja1!$D$190</formula>
    </cfRule>
    <cfRule type="cellIs" priority="183" dxfId="6" operator="equal" stopIfTrue="1">
      <formula>Hoja1!$D$191</formula>
    </cfRule>
  </conditionalFormatting>
  <conditionalFormatting sqref="D86">
    <cfRule type="cellIs" priority="184" dxfId="0" operator="equal" stopIfTrue="1">
      <formula>Hoja1!$D$189</formula>
    </cfRule>
    <cfRule type="cellIs" priority="185" dxfId="5" operator="equal" stopIfTrue="1">
      <formula>Hoja1!$D$190</formula>
    </cfRule>
    <cfRule type="cellIs" priority="186" dxfId="6" operator="equal" stopIfTrue="1">
      <formula>Hoja1!$D$191</formula>
    </cfRule>
  </conditionalFormatting>
  <conditionalFormatting sqref="D87">
    <cfRule type="cellIs" priority="187" dxfId="0" operator="equal" stopIfTrue="1">
      <formula>Hoja1!$D$189</formula>
    </cfRule>
    <cfRule type="cellIs" priority="188" dxfId="5" operator="equal" stopIfTrue="1">
      <formula>Hoja1!$D$190</formula>
    </cfRule>
    <cfRule type="cellIs" priority="189" dxfId="6" operator="equal" stopIfTrue="1">
      <formula>Hoja1!$D$191</formula>
    </cfRule>
  </conditionalFormatting>
  <conditionalFormatting sqref="D88">
    <cfRule type="cellIs" priority="190" dxfId="0" operator="equal" stopIfTrue="1">
      <formula>Hoja1!$D$189</formula>
    </cfRule>
    <cfRule type="cellIs" priority="191" dxfId="5" operator="equal" stopIfTrue="1">
      <formula>Hoja1!$D$190</formula>
    </cfRule>
    <cfRule type="cellIs" priority="192" dxfId="6" operator="equal" stopIfTrue="1">
      <formula>Hoja1!$D$191</formula>
    </cfRule>
  </conditionalFormatting>
  <conditionalFormatting sqref="D90">
    <cfRule type="cellIs" priority="193" dxfId="0" operator="equal" stopIfTrue="1">
      <formula>Hoja1!$D$189</formula>
    </cfRule>
    <cfRule type="cellIs" priority="194" dxfId="5" operator="equal" stopIfTrue="1">
      <formula>Hoja1!$D$190</formula>
    </cfRule>
    <cfRule type="cellIs" priority="195" dxfId="6" operator="equal" stopIfTrue="1">
      <formula>Hoja1!$D$191</formula>
    </cfRule>
  </conditionalFormatting>
  <conditionalFormatting sqref="D91">
    <cfRule type="cellIs" priority="196" dxfId="0" operator="equal" stopIfTrue="1">
      <formula>Hoja1!$D$189</formula>
    </cfRule>
    <cfRule type="cellIs" priority="197" dxfId="5" operator="equal" stopIfTrue="1">
      <formula>Hoja1!$D$190</formula>
    </cfRule>
    <cfRule type="cellIs" priority="198" dxfId="6" operator="equal" stopIfTrue="1">
      <formula>Hoja1!$D$191</formula>
    </cfRule>
  </conditionalFormatting>
  <conditionalFormatting sqref="D94">
    <cfRule type="cellIs" priority="199" dxfId="0" operator="equal" stopIfTrue="1">
      <formula>Hoja1!$D$189</formula>
    </cfRule>
    <cfRule type="cellIs" priority="200" dxfId="5" operator="equal" stopIfTrue="1">
      <formula>Hoja1!$D$190</formula>
    </cfRule>
    <cfRule type="cellIs" priority="201" dxfId="6" operator="equal" stopIfTrue="1">
      <formula>Hoja1!$D$191</formula>
    </cfRule>
  </conditionalFormatting>
  <conditionalFormatting sqref="D95">
    <cfRule type="cellIs" priority="202" dxfId="0" operator="equal" stopIfTrue="1">
      <formula>Hoja1!$D$189</formula>
    </cfRule>
    <cfRule type="cellIs" priority="203" dxfId="5" operator="equal" stopIfTrue="1">
      <formula>Hoja1!$D$190</formula>
    </cfRule>
    <cfRule type="cellIs" priority="204" dxfId="6" operator="equal" stopIfTrue="1">
      <formula>Hoja1!$D$191</formula>
    </cfRule>
  </conditionalFormatting>
  <conditionalFormatting sqref="D96">
    <cfRule type="cellIs" priority="205" dxfId="0" operator="equal" stopIfTrue="1">
      <formula>Hoja1!$D$189</formula>
    </cfRule>
    <cfRule type="cellIs" priority="206" dxfId="5" operator="equal" stopIfTrue="1">
      <formula>Hoja1!$D$190</formula>
    </cfRule>
    <cfRule type="cellIs" priority="207" dxfId="6" operator="equal" stopIfTrue="1">
      <formula>Hoja1!$D$191</formula>
    </cfRule>
  </conditionalFormatting>
  <conditionalFormatting sqref="D97">
    <cfRule type="cellIs" priority="208" dxfId="0" operator="equal" stopIfTrue="1">
      <formula>Hoja1!$D$189</formula>
    </cfRule>
    <cfRule type="cellIs" priority="209" dxfId="5" operator="equal" stopIfTrue="1">
      <formula>Hoja1!$D$190</formula>
    </cfRule>
    <cfRule type="cellIs" priority="210" dxfId="6" operator="equal" stopIfTrue="1">
      <formula>Hoja1!$D$191</formula>
    </cfRule>
  </conditionalFormatting>
  <conditionalFormatting sqref="D98">
    <cfRule type="cellIs" priority="211" dxfId="0" operator="equal" stopIfTrue="1">
      <formula>Hoja1!$D$189</formula>
    </cfRule>
    <cfRule type="cellIs" priority="212" dxfId="5" operator="equal" stopIfTrue="1">
      <formula>Hoja1!$D$190</formula>
    </cfRule>
    <cfRule type="cellIs" priority="213" dxfId="6" operator="equal" stopIfTrue="1">
      <formula>Hoja1!$D$191</formula>
    </cfRule>
  </conditionalFormatting>
  <conditionalFormatting sqref="D99">
    <cfRule type="cellIs" priority="214" dxfId="0" operator="equal" stopIfTrue="1">
      <formula>Hoja1!$D$189</formula>
    </cfRule>
    <cfRule type="cellIs" priority="215" dxfId="5" operator="equal" stopIfTrue="1">
      <formula>Hoja1!$D$190</formula>
    </cfRule>
    <cfRule type="cellIs" priority="216" dxfId="6" operator="equal" stopIfTrue="1">
      <formula>Hoja1!$D$191</formula>
    </cfRule>
  </conditionalFormatting>
  <conditionalFormatting sqref="D102">
    <cfRule type="cellIs" priority="217" dxfId="0" operator="equal" stopIfTrue="1">
      <formula>Hoja1!$D$189</formula>
    </cfRule>
    <cfRule type="cellIs" priority="218" dxfId="5" operator="equal" stopIfTrue="1">
      <formula>Hoja1!$D$190</formula>
    </cfRule>
    <cfRule type="cellIs" priority="219" dxfId="6" operator="equal" stopIfTrue="1">
      <formula>Hoja1!$D$191</formula>
    </cfRule>
  </conditionalFormatting>
  <conditionalFormatting sqref="D104">
    <cfRule type="cellIs" priority="220" dxfId="0" operator="equal" stopIfTrue="1">
      <formula>Hoja1!$D$189</formula>
    </cfRule>
    <cfRule type="cellIs" priority="221" dxfId="5" operator="equal" stopIfTrue="1">
      <formula>Hoja1!$D$190</formula>
    </cfRule>
    <cfRule type="cellIs" priority="222" dxfId="6" operator="equal" stopIfTrue="1">
      <formula>Hoja1!$D$191</formula>
    </cfRule>
  </conditionalFormatting>
  <conditionalFormatting sqref="D105">
    <cfRule type="cellIs" priority="223" dxfId="0" operator="equal" stopIfTrue="1">
      <formula>Hoja1!$D$189</formula>
    </cfRule>
    <cfRule type="cellIs" priority="224" dxfId="5" operator="equal" stopIfTrue="1">
      <formula>Hoja1!$D$190</formula>
    </cfRule>
    <cfRule type="cellIs" priority="225" dxfId="6" operator="equal" stopIfTrue="1">
      <formula>Hoja1!$D$191</formula>
    </cfRule>
  </conditionalFormatting>
  <conditionalFormatting sqref="D106">
    <cfRule type="cellIs" priority="226" dxfId="0" operator="equal" stopIfTrue="1">
      <formula>Hoja1!$D$189</formula>
    </cfRule>
    <cfRule type="cellIs" priority="227" dxfId="5" operator="equal" stopIfTrue="1">
      <formula>Hoja1!$D$190</formula>
    </cfRule>
    <cfRule type="cellIs" priority="228" dxfId="6" operator="equal" stopIfTrue="1">
      <formula>Hoja1!$D$191</formula>
    </cfRule>
  </conditionalFormatting>
  <conditionalFormatting sqref="D107">
    <cfRule type="cellIs" priority="229" dxfId="0" operator="equal" stopIfTrue="1">
      <formula>Hoja1!$D$189</formula>
    </cfRule>
    <cfRule type="cellIs" priority="230" dxfId="5" operator="equal" stopIfTrue="1">
      <formula>Hoja1!$D$190</formula>
    </cfRule>
    <cfRule type="cellIs" priority="231" dxfId="6" operator="equal" stopIfTrue="1">
      <formula>Hoja1!$D$191</formula>
    </cfRule>
  </conditionalFormatting>
  <conditionalFormatting sqref="D109">
    <cfRule type="cellIs" priority="232" dxfId="0" operator="equal" stopIfTrue="1">
      <formula>Hoja1!$D$189</formula>
    </cfRule>
    <cfRule type="cellIs" priority="233" dxfId="5" operator="equal" stopIfTrue="1">
      <formula>Hoja1!$D$190</formula>
    </cfRule>
    <cfRule type="cellIs" priority="234" dxfId="6" operator="equal" stopIfTrue="1">
      <formula>Hoja1!$D$191</formula>
    </cfRule>
  </conditionalFormatting>
  <conditionalFormatting sqref="D110">
    <cfRule type="cellIs" priority="235" dxfId="0" operator="equal" stopIfTrue="1">
      <formula>Hoja1!$D$189</formula>
    </cfRule>
    <cfRule type="cellIs" priority="236" dxfId="5" operator="equal" stopIfTrue="1">
      <formula>Hoja1!$D$190</formula>
    </cfRule>
    <cfRule type="cellIs" priority="237" dxfId="6" operator="equal" stopIfTrue="1">
      <formula>Hoja1!$D$191</formula>
    </cfRule>
  </conditionalFormatting>
  <conditionalFormatting sqref="D111">
    <cfRule type="cellIs" priority="238" dxfId="0" operator="equal" stopIfTrue="1">
      <formula>Hoja1!$D$189</formula>
    </cfRule>
    <cfRule type="cellIs" priority="239" dxfId="5" operator="equal" stopIfTrue="1">
      <formula>Hoja1!$D$190</formula>
    </cfRule>
    <cfRule type="cellIs" priority="240" dxfId="6" operator="equal" stopIfTrue="1">
      <formula>Hoja1!$D$191</formula>
    </cfRule>
  </conditionalFormatting>
  <conditionalFormatting sqref="D113">
    <cfRule type="cellIs" priority="241" dxfId="0" operator="equal" stopIfTrue="1">
      <formula>Hoja1!$D$189</formula>
    </cfRule>
    <cfRule type="cellIs" priority="242" dxfId="5" operator="equal" stopIfTrue="1">
      <formula>Hoja1!$D$190</formula>
    </cfRule>
    <cfRule type="cellIs" priority="243" dxfId="6" operator="equal" stopIfTrue="1">
      <formula>Hoja1!$D$191</formula>
    </cfRule>
  </conditionalFormatting>
  <conditionalFormatting sqref="D114">
    <cfRule type="cellIs" priority="244" dxfId="0" operator="equal" stopIfTrue="1">
      <formula>Hoja1!$D$189</formula>
    </cfRule>
    <cfRule type="cellIs" priority="245" dxfId="5" operator="equal" stopIfTrue="1">
      <formula>Hoja1!$D$190</formula>
    </cfRule>
    <cfRule type="cellIs" priority="246" dxfId="6" operator="equal" stopIfTrue="1">
      <formula>Hoja1!$D$191</formula>
    </cfRule>
  </conditionalFormatting>
  <conditionalFormatting sqref="D115">
    <cfRule type="cellIs" priority="247" dxfId="0" operator="equal" stopIfTrue="1">
      <formula>Hoja1!$D$189</formula>
    </cfRule>
    <cfRule type="cellIs" priority="248" dxfId="5" operator="equal" stopIfTrue="1">
      <formula>Hoja1!$D$190</formula>
    </cfRule>
    <cfRule type="cellIs" priority="249" dxfId="6" operator="equal" stopIfTrue="1">
      <formula>Hoja1!$D$191</formula>
    </cfRule>
  </conditionalFormatting>
  <conditionalFormatting sqref="D116">
    <cfRule type="cellIs" priority="250" dxfId="0" operator="equal" stopIfTrue="1">
      <formula>Hoja1!$D$189</formula>
    </cfRule>
    <cfRule type="cellIs" priority="251" dxfId="5" operator="equal" stopIfTrue="1">
      <formula>Hoja1!$D$190</formula>
    </cfRule>
    <cfRule type="cellIs" priority="252" dxfId="6" operator="equal" stopIfTrue="1">
      <formula>Hoja1!$D$191</formula>
    </cfRule>
  </conditionalFormatting>
  <conditionalFormatting sqref="D117">
    <cfRule type="cellIs" priority="253" dxfId="0" operator="equal" stopIfTrue="1">
      <formula>Hoja1!$D$189</formula>
    </cfRule>
    <cfRule type="cellIs" priority="254" dxfId="5" operator="equal" stopIfTrue="1">
      <formula>Hoja1!$D$190</formula>
    </cfRule>
    <cfRule type="cellIs" priority="255" dxfId="6" operator="equal" stopIfTrue="1">
      <formula>Hoja1!$D$191</formula>
    </cfRule>
  </conditionalFormatting>
  <conditionalFormatting sqref="D118">
    <cfRule type="cellIs" priority="256" dxfId="0" operator="equal" stopIfTrue="1">
      <formula>Hoja1!$D$189</formula>
    </cfRule>
    <cfRule type="cellIs" priority="257" dxfId="5" operator="equal" stopIfTrue="1">
      <formula>Hoja1!$D$190</formula>
    </cfRule>
    <cfRule type="cellIs" priority="258" dxfId="6" operator="equal" stopIfTrue="1">
      <formula>Hoja1!$D$191</formula>
    </cfRule>
  </conditionalFormatting>
  <conditionalFormatting sqref="D119">
    <cfRule type="cellIs" priority="259" dxfId="0" operator="equal" stopIfTrue="1">
      <formula>Hoja1!$D$189</formula>
    </cfRule>
    <cfRule type="cellIs" priority="260" dxfId="5" operator="equal" stopIfTrue="1">
      <formula>Hoja1!$D$190</formula>
    </cfRule>
    <cfRule type="cellIs" priority="261" dxfId="6" operator="equal" stopIfTrue="1">
      <formula>Hoja1!$D$191</formula>
    </cfRule>
  </conditionalFormatting>
  <conditionalFormatting sqref="D121">
    <cfRule type="cellIs" priority="262" dxfId="0" operator="equal" stopIfTrue="1">
      <formula>Hoja1!$D$189</formula>
    </cfRule>
    <cfRule type="cellIs" priority="263" dxfId="5" operator="equal" stopIfTrue="1">
      <formula>Hoja1!$D$190</formula>
    </cfRule>
    <cfRule type="cellIs" priority="264" dxfId="6" operator="equal" stopIfTrue="1">
      <formula>Hoja1!$D$191</formula>
    </cfRule>
  </conditionalFormatting>
  <conditionalFormatting sqref="D122">
    <cfRule type="cellIs" priority="265" dxfId="0" operator="equal" stopIfTrue="1">
      <formula>Hoja1!$D$189</formula>
    </cfRule>
    <cfRule type="cellIs" priority="266" dxfId="5" operator="equal" stopIfTrue="1">
      <formula>Hoja1!$D$190</formula>
    </cfRule>
    <cfRule type="cellIs" priority="267" dxfId="6" operator="equal" stopIfTrue="1">
      <formula>Hoja1!$D$191</formula>
    </cfRule>
  </conditionalFormatting>
  <conditionalFormatting sqref="D123">
    <cfRule type="cellIs" priority="268" dxfId="0" operator="equal" stopIfTrue="1">
      <formula>Hoja1!$D$189</formula>
    </cfRule>
    <cfRule type="cellIs" priority="269" dxfId="5" operator="equal" stopIfTrue="1">
      <formula>Hoja1!$D$190</formula>
    </cfRule>
    <cfRule type="cellIs" priority="270" dxfId="6" operator="equal" stopIfTrue="1">
      <formula>Hoja1!$D$191</formula>
    </cfRule>
  </conditionalFormatting>
  <conditionalFormatting sqref="D124">
    <cfRule type="cellIs" priority="271" dxfId="0" operator="equal" stopIfTrue="1">
      <formula>Hoja1!$D$189</formula>
    </cfRule>
    <cfRule type="cellIs" priority="272" dxfId="5" operator="equal" stopIfTrue="1">
      <formula>Hoja1!$D$190</formula>
    </cfRule>
    <cfRule type="cellIs" priority="273" dxfId="6" operator="equal" stopIfTrue="1">
      <formula>Hoja1!$D$191</formula>
    </cfRule>
  </conditionalFormatting>
  <conditionalFormatting sqref="D125">
    <cfRule type="cellIs" priority="274" dxfId="0" operator="equal" stopIfTrue="1">
      <formula>Hoja1!$D$189</formula>
    </cfRule>
    <cfRule type="cellIs" priority="275" dxfId="5" operator="equal" stopIfTrue="1">
      <formula>Hoja1!$D$190</formula>
    </cfRule>
    <cfRule type="cellIs" priority="276" dxfId="6" operator="equal" stopIfTrue="1">
      <formula>Hoja1!$D$191</formula>
    </cfRule>
  </conditionalFormatting>
  <conditionalFormatting sqref="D126">
    <cfRule type="cellIs" priority="277" dxfId="0" operator="equal" stopIfTrue="1">
      <formula>Hoja1!$D$189</formula>
    </cfRule>
    <cfRule type="cellIs" priority="278" dxfId="5" operator="equal" stopIfTrue="1">
      <formula>Hoja1!$D$190</formula>
    </cfRule>
    <cfRule type="cellIs" priority="279" dxfId="6" operator="equal" stopIfTrue="1">
      <formula>Hoja1!$D$191</formula>
    </cfRule>
  </conditionalFormatting>
  <conditionalFormatting sqref="D128">
    <cfRule type="cellIs" priority="280" dxfId="0" operator="equal" stopIfTrue="1">
      <formula>Hoja1!$D$189</formula>
    </cfRule>
    <cfRule type="cellIs" priority="281" dxfId="5" operator="equal" stopIfTrue="1">
      <formula>Hoja1!$D$190</formula>
    </cfRule>
    <cfRule type="cellIs" priority="282" dxfId="6" operator="equal" stopIfTrue="1">
      <formula>Hoja1!$D$191</formula>
    </cfRule>
  </conditionalFormatting>
  <conditionalFormatting sqref="D129">
    <cfRule type="cellIs" priority="283" dxfId="0" operator="equal" stopIfTrue="1">
      <formula>Hoja1!$D$189</formula>
    </cfRule>
    <cfRule type="cellIs" priority="284" dxfId="5" operator="equal" stopIfTrue="1">
      <formula>Hoja1!$D$190</formula>
    </cfRule>
    <cfRule type="cellIs" priority="285" dxfId="6" operator="equal" stopIfTrue="1">
      <formula>Hoja1!$D$191</formula>
    </cfRule>
  </conditionalFormatting>
  <conditionalFormatting sqref="D131">
    <cfRule type="cellIs" priority="286" dxfId="0" operator="equal" stopIfTrue="1">
      <formula>Hoja1!$D$189</formula>
    </cfRule>
    <cfRule type="cellIs" priority="287" dxfId="5" operator="equal" stopIfTrue="1">
      <formula>Hoja1!$D$190</formula>
    </cfRule>
    <cfRule type="cellIs" priority="288" dxfId="6" operator="equal" stopIfTrue="1">
      <formula>Hoja1!$D$191</formula>
    </cfRule>
  </conditionalFormatting>
  <conditionalFormatting sqref="D132">
    <cfRule type="cellIs" priority="289" dxfId="0" operator="equal" stopIfTrue="1">
      <formula>Hoja1!$D$189</formula>
    </cfRule>
    <cfRule type="cellIs" priority="290" dxfId="5" operator="equal" stopIfTrue="1">
      <formula>Hoja1!$D$190</formula>
    </cfRule>
    <cfRule type="cellIs" priority="291" dxfId="6" operator="equal" stopIfTrue="1">
      <formula>Hoja1!$D$191</formula>
    </cfRule>
  </conditionalFormatting>
  <conditionalFormatting sqref="D135">
    <cfRule type="cellIs" priority="292" dxfId="0" operator="equal" stopIfTrue="1">
      <formula>Hoja1!$D$189</formula>
    </cfRule>
    <cfRule type="cellIs" priority="293" dxfId="5" operator="equal" stopIfTrue="1">
      <formula>Hoja1!$D$190</formula>
    </cfRule>
    <cfRule type="cellIs" priority="294" dxfId="6" operator="equal" stopIfTrue="1">
      <formula>Hoja1!$D$191</formula>
    </cfRule>
  </conditionalFormatting>
  <conditionalFormatting sqref="D137">
    <cfRule type="cellIs" priority="295" dxfId="0" operator="equal" stopIfTrue="1">
      <formula>Hoja1!$D$189</formula>
    </cfRule>
    <cfRule type="cellIs" priority="296" dxfId="5" operator="equal" stopIfTrue="1">
      <formula>Hoja1!$D$190</formula>
    </cfRule>
    <cfRule type="cellIs" priority="297" dxfId="6" operator="equal" stopIfTrue="1">
      <formula>Hoja1!$D$191</formula>
    </cfRule>
  </conditionalFormatting>
  <conditionalFormatting sqref="D138">
    <cfRule type="cellIs" priority="298" dxfId="0" operator="equal" stopIfTrue="1">
      <formula>Hoja1!$D$189</formula>
    </cfRule>
    <cfRule type="cellIs" priority="299" dxfId="5" operator="equal" stopIfTrue="1">
      <formula>Hoja1!$D$190</formula>
    </cfRule>
    <cfRule type="cellIs" priority="300" dxfId="6" operator="equal" stopIfTrue="1">
      <formula>Hoja1!$D$191</formula>
    </cfRule>
  </conditionalFormatting>
  <conditionalFormatting sqref="D139">
    <cfRule type="cellIs" priority="301" dxfId="0" operator="equal" stopIfTrue="1">
      <formula>Hoja1!$D$189</formula>
    </cfRule>
    <cfRule type="cellIs" priority="302" dxfId="5" operator="equal" stopIfTrue="1">
      <formula>Hoja1!$D$190</formula>
    </cfRule>
    <cfRule type="cellIs" priority="303" dxfId="6" operator="equal" stopIfTrue="1">
      <formula>Hoja1!$D$191</formula>
    </cfRule>
  </conditionalFormatting>
  <conditionalFormatting sqref="D140">
    <cfRule type="cellIs" priority="304" dxfId="0" operator="equal" stopIfTrue="1">
      <formula>Hoja1!$D$189</formula>
    </cfRule>
    <cfRule type="cellIs" priority="305" dxfId="5" operator="equal" stopIfTrue="1">
      <formula>Hoja1!$D$190</formula>
    </cfRule>
    <cfRule type="cellIs" priority="306" dxfId="6" operator="equal" stopIfTrue="1">
      <formula>Hoja1!$D$191</formula>
    </cfRule>
  </conditionalFormatting>
  <conditionalFormatting sqref="D142">
    <cfRule type="cellIs" priority="307" dxfId="0" operator="equal" stopIfTrue="1">
      <formula>Hoja1!$D$189</formula>
    </cfRule>
    <cfRule type="cellIs" priority="308" dxfId="5" operator="equal" stopIfTrue="1">
      <formula>Hoja1!$D$190</formula>
    </cfRule>
    <cfRule type="cellIs" priority="309" dxfId="6" operator="equal" stopIfTrue="1">
      <formula>Hoja1!$D$191</formula>
    </cfRule>
  </conditionalFormatting>
  <conditionalFormatting sqref="D143">
    <cfRule type="cellIs" priority="310" dxfId="0" operator="equal" stopIfTrue="1">
      <formula>Hoja1!$D$189</formula>
    </cfRule>
    <cfRule type="cellIs" priority="311" dxfId="5" operator="equal" stopIfTrue="1">
      <formula>Hoja1!$D$190</formula>
    </cfRule>
    <cfRule type="cellIs" priority="312" dxfId="6" operator="equal" stopIfTrue="1">
      <formula>Hoja1!$D$191</formula>
    </cfRule>
  </conditionalFormatting>
  <conditionalFormatting sqref="D145">
    <cfRule type="cellIs" priority="313" dxfId="0" operator="equal" stopIfTrue="1">
      <formula>Hoja1!$D$189</formula>
    </cfRule>
    <cfRule type="cellIs" priority="314" dxfId="5" operator="equal" stopIfTrue="1">
      <formula>Hoja1!$D$190</formula>
    </cfRule>
    <cfRule type="cellIs" priority="315" dxfId="6" operator="equal" stopIfTrue="1">
      <formula>Hoja1!$D$191</formula>
    </cfRule>
  </conditionalFormatting>
  <conditionalFormatting sqref="D146">
    <cfRule type="cellIs" priority="316" dxfId="0" operator="equal" stopIfTrue="1">
      <formula>Hoja1!$D$189</formula>
    </cfRule>
    <cfRule type="cellIs" priority="317" dxfId="5" operator="equal" stopIfTrue="1">
      <formula>Hoja1!$D$190</formula>
    </cfRule>
    <cfRule type="cellIs" priority="318" dxfId="6" operator="equal" stopIfTrue="1">
      <formula>Hoja1!$D$191</formula>
    </cfRule>
  </conditionalFormatting>
  <conditionalFormatting sqref="D147">
    <cfRule type="cellIs" priority="319" dxfId="0" operator="equal" stopIfTrue="1">
      <formula>Hoja1!$D$189</formula>
    </cfRule>
    <cfRule type="cellIs" priority="320" dxfId="5" operator="equal" stopIfTrue="1">
      <formula>Hoja1!$D$190</formula>
    </cfRule>
    <cfRule type="cellIs" priority="321" dxfId="6" operator="equal" stopIfTrue="1">
      <formula>Hoja1!$D$191</formula>
    </cfRule>
  </conditionalFormatting>
  <conditionalFormatting sqref="D149">
    <cfRule type="cellIs" priority="322" dxfId="0" operator="equal" stopIfTrue="1">
      <formula>Hoja1!$D$189</formula>
    </cfRule>
    <cfRule type="cellIs" priority="323" dxfId="5" operator="equal" stopIfTrue="1">
      <formula>Hoja1!$D$190</formula>
    </cfRule>
    <cfRule type="cellIs" priority="324" dxfId="6" operator="equal" stopIfTrue="1">
      <formula>Hoja1!$D$191</formula>
    </cfRule>
  </conditionalFormatting>
  <conditionalFormatting sqref="D150">
    <cfRule type="cellIs" priority="325" dxfId="0" operator="equal" stopIfTrue="1">
      <formula>Hoja1!$D$189</formula>
    </cfRule>
    <cfRule type="cellIs" priority="326" dxfId="5" operator="equal" stopIfTrue="1">
      <formula>Hoja1!$D$190</formula>
    </cfRule>
    <cfRule type="cellIs" priority="327" dxfId="6" operator="equal" stopIfTrue="1">
      <formula>Hoja1!$D$191</formula>
    </cfRule>
  </conditionalFormatting>
  <conditionalFormatting sqref="D151">
    <cfRule type="cellIs" priority="328" dxfId="0" operator="equal" stopIfTrue="1">
      <formula>Hoja1!$D$189</formula>
    </cfRule>
    <cfRule type="cellIs" priority="329" dxfId="5" operator="equal" stopIfTrue="1">
      <formula>Hoja1!$D$190</formula>
    </cfRule>
    <cfRule type="cellIs" priority="330" dxfId="6" operator="equal" stopIfTrue="1">
      <formula>Hoja1!$D$191</formula>
    </cfRule>
  </conditionalFormatting>
  <conditionalFormatting sqref="D152">
    <cfRule type="cellIs" priority="331" dxfId="0" operator="equal" stopIfTrue="1">
      <formula>Hoja1!$D$189</formula>
    </cfRule>
    <cfRule type="cellIs" priority="332" dxfId="5" operator="equal" stopIfTrue="1">
      <formula>Hoja1!$D$190</formula>
    </cfRule>
    <cfRule type="cellIs" priority="333" dxfId="6" operator="equal" stopIfTrue="1">
      <formula>Hoja1!$D$191</formula>
    </cfRule>
  </conditionalFormatting>
  <conditionalFormatting sqref="D153">
    <cfRule type="cellIs" priority="334" dxfId="0" operator="equal" stopIfTrue="1">
      <formula>Hoja1!$D$189</formula>
    </cfRule>
    <cfRule type="cellIs" priority="335" dxfId="5" operator="equal" stopIfTrue="1">
      <formula>Hoja1!$D$190</formula>
    </cfRule>
    <cfRule type="cellIs" priority="336" dxfId="6" operator="equal" stopIfTrue="1">
      <formula>Hoja1!$D$191</formula>
    </cfRule>
  </conditionalFormatting>
  <conditionalFormatting sqref="D155">
    <cfRule type="cellIs" priority="337" dxfId="0" operator="equal" stopIfTrue="1">
      <formula>Hoja1!$D$189</formula>
    </cfRule>
    <cfRule type="cellIs" priority="338" dxfId="5" operator="equal" stopIfTrue="1">
      <formula>Hoja1!$D$190</formula>
    </cfRule>
    <cfRule type="cellIs" priority="339" dxfId="6" operator="equal" stopIfTrue="1">
      <formula>Hoja1!$D$191</formula>
    </cfRule>
  </conditionalFormatting>
  <conditionalFormatting sqref="D158">
    <cfRule type="cellIs" priority="340" dxfId="0" operator="equal" stopIfTrue="1">
      <formula>Hoja1!$D$189</formula>
    </cfRule>
    <cfRule type="cellIs" priority="341" dxfId="5" operator="equal" stopIfTrue="1">
      <formula>Hoja1!$D$190</formula>
    </cfRule>
    <cfRule type="cellIs" priority="342" dxfId="6" operator="equal" stopIfTrue="1">
      <formula>Hoja1!$D$191</formula>
    </cfRule>
  </conditionalFormatting>
  <conditionalFormatting sqref="D159">
    <cfRule type="cellIs" priority="343" dxfId="0" operator="equal" stopIfTrue="1">
      <formula>Hoja1!$D$189</formula>
    </cfRule>
    <cfRule type="cellIs" priority="344" dxfId="5" operator="equal" stopIfTrue="1">
      <formula>Hoja1!$D$190</formula>
    </cfRule>
    <cfRule type="cellIs" priority="345" dxfId="6" operator="equal" stopIfTrue="1">
      <formula>Hoja1!$D$191</formula>
    </cfRule>
  </conditionalFormatting>
  <conditionalFormatting sqref="D161">
    <cfRule type="cellIs" priority="346" dxfId="0" operator="equal" stopIfTrue="1">
      <formula>Hoja1!$D$189</formula>
    </cfRule>
    <cfRule type="cellIs" priority="347" dxfId="5" operator="equal" stopIfTrue="1">
      <formula>Hoja1!$D$190</formula>
    </cfRule>
    <cfRule type="cellIs" priority="348" dxfId="6" operator="equal" stopIfTrue="1">
      <formula>Hoja1!$D$191</formula>
    </cfRule>
  </conditionalFormatting>
  <conditionalFormatting sqref="D162">
    <cfRule type="cellIs" priority="349" dxfId="0" operator="equal" stopIfTrue="1">
      <formula>Hoja1!$D$189</formula>
    </cfRule>
    <cfRule type="cellIs" priority="350" dxfId="5" operator="equal" stopIfTrue="1">
      <formula>Hoja1!$D$190</formula>
    </cfRule>
    <cfRule type="cellIs" priority="351" dxfId="6" operator="equal" stopIfTrue="1">
      <formula>Hoja1!$D$191</formula>
    </cfRule>
  </conditionalFormatting>
  <conditionalFormatting sqref="D163">
    <cfRule type="cellIs" priority="352" dxfId="0" operator="equal" stopIfTrue="1">
      <formula>Hoja1!$D$189</formula>
    </cfRule>
    <cfRule type="cellIs" priority="353" dxfId="5" operator="equal" stopIfTrue="1">
      <formula>Hoja1!$D$190</formula>
    </cfRule>
    <cfRule type="cellIs" priority="354" dxfId="6" operator="equal" stopIfTrue="1">
      <formula>Hoja1!$D$191</formula>
    </cfRule>
  </conditionalFormatting>
  <conditionalFormatting sqref="D166">
    <cfRule type="cellIs" priority="355" dxfId="0" operator="equal" stopIfTrue="1">
      <formula>Hoja1!$D$189</formula>
    </cfRule>
    <cfRule type="cellIs" priority="356" dxfId="5" operator="equal" stopIfTrue="1">
      <formula>Hoja1!$D$190</formula>
    </cfRule>
    <cfRule type="cellIs" priority="357" dxfId="6" operator="equal" stopIfTrue="1">
      <formula>Hoja1!$D$191</formula>
    </cfRule>
  </conditionalFormatting>
  <conditionalFormatting sqref="D167">
    <cfRule type="cellIs" priority="358" dxfId="0" operator="equal" stopIfTrue="1">
      <formula>Hoja1!$D$189</formula>
    </cfRule>
    <cfRule type="cellIs" priority="359" dxfId="5" operator="equal" stopIfTrue="1">
      <formula>Hoja1!$D$190</formula>
    </cfRule>
    <cfRule type="cellIs" priority="360" dxfId="6" operator="equal" stopIfTrue="1">
      <formula>Hoja1!$D$191</formula>
    </cfRule>
  </conditionalFormatting>
  <conditionalFormatting sqref="D168">
    <cfRule type="cellIs" priority="361" dxfId="0" operator="equal" stopIfTrue="1">
      <formula>Hoja1!$D$189</formula>
    </cfRule>
    <cfRule type="cellIs" priority="362" dxfId="5" operator="equal" stopIfTrue="1">
      <formula>Hoja1!$D$190</formula>
    </cfRule>
    <cfRule type="cellIs" priority="363" dxfId="6" operator="equal" stopIfTrue="1">
      <formula>Hoja1!$D$191</formula>
    </cfRule>
  </conditionalFormatting>
  <conditionalFormatting sqref="D169">
    <cfRule type="cellIs" priority="364" dxfId="0" operator="equal" stopIfTrue="1">
      <formula>Hoja1!$D$189</formula>
    </cfRule>
    <cfRule type="cellIs" priority="365" dxfId="5" operator="equal" stopIfTrue="1">
      <formula>Hoja1!$D$190</formula>
    </cfRule>
    <cfRule type="cellIs" priority="366" dxfId="6" operator="equal" stopIfTrue="1">
      <formula>Hoja1!$D$191</formula>
    </cfRule>
  </conditionalFormatting>
  <conditionalFormatting sqref="D170">
    <cfRule type="cellIs" priority="367" dxfId="0" operator="equal" stopIfTrue="1">
      <formula>Hoja1!$D$189</formula>
    </cfRule>
    <cfRule type="cellIs" priority="368" dxfId="5" operator="equal" stopIfTrue="1">
      <formula>Hoja1!$D$190</formula>
    </cfRule>
    <cfRule type="cellIs" priority="369" dxfId="6" operator="equal" stopIfTrue="1">
      <formula>Hoja1!$D$191</formula>
    </cfRule>
  </conditionalFormatting>
  <conditionalFormatting sqref="D173">
    <cfRule type="cellIs" priority="370" dxfId="0" operator="equal" stopIfTrue="1">
      <formula>Hoja1!$D$189</formula>
    </cfRule>
    <cfRule type="cellIs" priority="371" dxfId="5" operator="equal" stopIfTrue="1">
      <formula>Hoja1!$D$190</formula>
    </cfRule>
    <cfRule type="cellIs" priority="372" dxfId="6" operator="equal" stopIfTrue="1">
      <formula>Hoja1!$D$191</formula>
    </cfRule>
  </conditionalFormatting>
  <conditionalFormatting sqref="D174">
    <cfRule type="cellIs" priority="373" dxfId="0" operator="equal" stopIfTrue="1">
      <formula>Hoja1!$D$189</formula>
    </cfRule>
    <cfRule type="cellIs" priority="374" dxfId="5" operator="equal" stopIfTrue="1">
      <formula>Hoja1!$D$190</formula>
    </cfRule>
    <cfRule type="cellIs" priority="375" dxfId="6" operator="equal" stopIfTrue="1">
      <formula>Hoja1!$D$191</formula>
    </cfRule>
  </conditionalFormatting>
  <conditionalFormatting sqref="D175">
    <cfRule type="cellIs" priority="376" dxfId="0" operator="equal" stopIfTrue="1">
      <formula>Hoja1!$D$189</formula>
    </cfRule>
    <cfRule type="cellIs" priority="377" dxfId="5" operator="equal" stopIfTrue="1">
      <formula>Hoja1!$D$190</formula>
    </cfRule>
    <cfRule type="cellIs" priority="378" dxfId="6" operator="equal" stopIfTrue="1">
      <formula>Hoja1!$D$191</formula>
    </cfRule>
  </conditionalFormatting>
  <conditionalFormatting sqref="D176">
    <cfRule type="cellIs" priority="379" dxfId="0" operator="equal" stopIfTrue="1">
      <formula>Hoja1!$D$189</formula>
    </cfRule>
    <cfRule type="cellIs" priority="380" dxfId="5" operator="equal" stopIfTrue="1">
      <formula>Hoja1!$D$190</formula>
    </cfRule>
    <cfRule type="cellIs" priority="381" dxfId="6" operator="equal" stopIfTrue="1">
      <formula>Hoja1!$D$191</formula>
    </cfRule>
  </conditionalFormatting>
  <conditionalFormatting sqref="D177">
    <cfRule type="cellIs" priority="382" dxfId="0" operator="equal" stopIfTrue="1">
      <formula>Hoja1!$D$189</formula>
    </cfRule>
    <cfRule type="cellIs" priority="383" dxfId="5" operator="equal" stopIfTrue="1">
      <formula>Hoja1!$D$190</formula>
    </cfRule>
    <cfRule type="cellIs" priority="384" dxfId="6" operator="equal" stopIfTrue="1">
      <formula>Hoja1!$D$191</formula>
    </cfRule>
  </conditionalFormatting>
  <conditionalFormatting sqref="D178">
    <cfRule type="cellIs" priority="385" dxfId="0" operator="equal" stopIfTrue="1">
      <formula>Hoja1!$D$189</formula>
    </cfRule>
    <cfRule type="cellIs" priority="386" dxfId="5" operator="equal" stopIfTrue="1">
      <formula>Hoja1!$D$190</formula>
    </cfRule>
    <cfRule type="cellIs" priority="387" dxfId="6" operator="equal" stopIfTrue="1">
      <formula>Hoja1!$D$191</formula>
    </cfRule>
  </conditionalFormatting>
  <conditionalFormatting sqref="D180">
    <cfRule type="cellIs" priority="388" dxfId="0" operator="equal" stopIfTrue="1">
      <formula>Hoja1!$D$189</formula>
    </cfRule>
    <cfRule type="cellIs" priority="389" dxfId="5" operator="equal" stopIfTrue="1">
      <formula>Hoja1!$D$190</formula>
    </cfRule>
    <cfRule type="cellIs" priority="390" dxfId="6" operator="equal" stopIfTrue="1">
      <formula>Hoja1!$D$191</formula>
    </cfRule>
  </conditionalFormatting>
  <conditionalFormatting sqref="D181">
    <cfRule type="cellIs" priority="391" dxfId="0" operator="equal" stopIfTrue="1">
      <formula>Hoja1!$D$189</formula>
    </cfRule>
    <cfRule type="cellIs" priority="392" dxfId="5" operator="equal" stopIfTrue="1">
      <formula>Hoja1!$D$190</formula>
    </cfRule>
    <cfRule type="cellIs" priority="393" dxfId="6" operator="equal" stopIfTrue="1">
      <formula>Hoja1!$D$191</formula>
    </cfRule>
  </conditionalFormatting>
  <conditionalFormatting sqref="D183">
    <cfRule type="cellIs" priority="394" dxfId="0" operator="equal" stopIfTrue="1">
      <formula>Hoja1!$D$189</formula>
    </cfRule>
    <cfRule type="cellIs" priority="395" dxfId="5" operator="equal" stopIfTrue="1">
      <formula>Hoja1!$D$190</formula>
    </cfRule>
    <cfRule type="cellIs" priority="396" dxfId="6" operator="equal" stopIfTrue="1">
      <formula>Hoja1!$D$191</formula>
    </cfRule>
  </conditionalFormatting>
  <conditionalFormatting sqref="D184">
    <cfRule type="cellIs" priority="397" dxfId="0" operator="equal" stopIfTrue="1">
      <formula>Hoja1!$D$189</formula>
    </cfRule>
    <cfRule type="cellIs" priority="398" dxfId="5" operator="equal" stopIfTrue="1">
      <formula>Hoja1!$D$190</formula>
    </cfRule>
    <cfRule type="cellIs" priority="399" dxfId="6" operator="equal" stopIfTrue="1">
      <formula>Hoja1!$D$191</formula>
    </cfRule>
  </conditionalFormatting>
  <conditionalFormatting sqref="D93:D185 D3:D91">
    <cfRule type="cellIs" priority="400" dxfId="0" operator="equal" stopIfTrue="1">
      <formula>Hoja1!$D$189</formula>
    </cfRule>
    <cfRule type="cellIs" priority="401" dxfId="5" operator="equal" stopIfTrue="1">
      <formula>Hoja1!$D$190</formula>
    </cfRule>
    <cfRule type="cellIs" priority="402" dxfId="6" operator="equal" stopIfTrue="1">
      <formula>Hoja1!$D$191</formula>
    </cfRule>
    <cfRule type="cellIs" priority="403" dxfId="7" operator="equal" stopIfTrue="1">
      <formula>Hoja1!$D$192</formula>
    </cfRule>
  </conditionalFormatting>
  <conditionalFormatting sqref="D92">
    <cfRule type="cellIs" priority="404" dxfId="0" operator="equal" stopIfTrue="1">
      <formula>Hoja1!$D$189</formula>
    </cfRule>
    <cfRule type="cellIs" priority="405" dxfId="5" operator="equal" stopIfTrue="1">
      <formula>Hoja1!$D$190</formula>
    </cfRule>
    <cfRule type="cellIs" priority="406" dxfId="6" operator="equal" stopIfTrue="1">
      <formula>Hoja1!$D$191</formula>
    </cfRule>
  </conditionalFormatting>
  <conditionalFormatting sqref="D92">
    <cfRule type="cellIs" priority="407" dxfId="0" operator="equal" stopIfTrue="1">
      <formula>Hoja1!$D$189</formula>
    </cfRule>
    <cfRule type="cellIs" priority="408" dxfId="5" operator="equal" stopIfTrue="1">
      <formula>Hoja1!$D$190</formula>
    </cfRule>
    <cfRule type="cellIs" priority="409" dxfId="6" operator="equal" stopIfTrue="1">
      <formula>Hoja1!$D$191</formula>
    </cfRule>
    <cfRule type="cellIs" priority="410" dxfId="7" operator="equal" stopIfTrue="1">
      <formula>Hoja1!$D$192</formula>
    </cfRule>
  </conditionalFormatting>
  <dataValidations count="1">
    <dataValidation type="list" operator="equal" allowBlank="1" showErrorMessage="1" sqref="D4:D5 D8:D15 D17:D19 D22:D24 D26:D27 D30:D32 D34:D36 D38:D40 D43:D48 D50:D56 D59:D62 D64:D66 D68:D69 D71:D72 D74 D76:D77 D79:D82 D84:D88 D90:D92 D94:D99 D102 D104:D107 D109:D111 D113:D119 D121:D126 D128:D129 D131:D132 D135 D137:D140 D142:D143 D145:D147 D149:D153 D155 D158:D159 D161:D163 D166:D170 D173:D178 D180:D181 D183:D184">
      <formula1>$D$203:$D$206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H1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2.0039062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5</v>
      </c>
      <c r="B2" s="23" t="s">
        <v>52</v>
      </c>
      <c r="C2" s="23"/>
      <c r="D2" s="24"/>
      <c r="E2">
        <f>AVERAGE(E3)</f>
        <v>0</v>
      </c>
      <c r="F2">
        <f>COUNTIF($E$4:$E$5,"&gt;=0,5")</f>
        <v>0</v>
      </c>
      <c r="G2">
        <f>SUM(COUNTIF($E$4:$E$5,"&lt;0,5"))</f>
        <v>2</v>
      </c>
      <c r="H2" s="24"/>
    </row>
    <row r="3" spans="1:8" ht="17.25">
      <c r="A3" s="25" t="s">
        <v>53</v>
      </c>
      <c r="B3" s="26" t="s">
        <v>54</v>
      </c>
      <c r="C3" s="26"/>
      <c r="D3" s="27"/>
      <c r="E3">
        <f>AVERAGE(E4:E5)</f>
        <v>0</v>
      </c>
      <c r="H3" s="27"/>
    </row>
    <row r="4" spans="1:8" ht="23.25">
      <c r="A4" s="41" t="s">
        <v>55</v>
      </c>
      <c r="B4" s="42" t="s">
        <v>56</v>
      </c>
      <c r="C4" s="43" t="s">
        <v>57</v>
      </c>
      <c r="D4" s="9" t="s">
        <v>24</v>
      </c>
      <c r="E4">
        <f>VLOOKUP(D4,Resumen!$B$21:$C$26,2,0)</f>
        <v>0</v>
      </c>
      <c r="F4" s="19" t="s">
        <v>24</v>
      </c>
      <c r="G4">
        <f>COUNTIF($D$4:$D$100,F4)</f>
        <v>2</v>
      </c>
      <c r="H4" s="44"/>
    </row>
    <row r="5" spans="1:8" ht="34.5">
      <c r="A5" s="41" t="s">
        <v>59</v>
      </c>
      <c r="B5" s="42" t="s">
        <v>60</v>
      </c>
      <c r="C5" s="43" t="s">
        <v>61</v>
      </c>
      <c r="D5" s="9" t="s">
        <v>24</v>
      </c>
      <c r="E5">
        <f>VLOOKUP(D5,Resumen!$B$21:$C$26,2,0)</f>
        <v>0</v>
      </c>
      <c r="F5" s="19" t="s">
        <v>27</v>
      </c>
      <c r="G5">
        <f>COUNTIF($D$4:$D$100,F5)</f>
        <v>0</v>
      </c>
      <c r="H5" s="44"/>
    </row>
    <row r="6" spans="6:7" ht="12.75">
      <c r="F6" s="19" t="s">
        <v>30</v>
      </c>
      <c r="G6">
        <f>COUNTIF($D$4:$D$100,F6)</f>
        <v>0</v>
      </c>
    </row>
    <row r="7" spans="6:7" ht="12.75">
      <c r="F7" s="19" t="s">
        <v>33</v>
      </c>
      <c r="G7">
        <f>COUNTIF($D$4:$D$100,F7)</f>
        <v>0</v>
      </c>
    </row>
    <row r="8" spans="6:7" ht="12.75">
      <c r="F8" s="19" t="s">
        <v>36</v>
      </c>
      <c r="G8">
        <f>COUNTIF($D$4:$D$100,F8)</f>
        <v>0</v>
      </c>
    </row>
    <row r="9" spans="6:7" ht="12.75">
      <c r="F9" s="19" t="s">
        <v>39</v>
      </c>
      <c r="G9">
        <f>COUNTIF($D$4:$D$100,F9)</f>
        <v>0</v>
      </c>
    </row>
    <row r="12" spans="6:7" ht="12.75">
      <c r="F12" s="45" t="s">
        <v>545</v>
      </c>
      <c r="G12" s="13">
        <f>SUM(G4:G5)</f>
        <v>2</v>
      </c>
    </row>
    <row r="13" spans="6:7" ht="12.75">
      <c r="F13" s="45" t="s">
        <v>546</v>
      </c>
      <c r="G13" s="13">
        <f>SUM(G6:G7)</f>
        <v>0</v>
      </c>
    </row>
    <row r="14" spans="6:7" ht="12.75">
      <c r="F14" s="45" t="s">
        <v>544</v>
      </c>
      <c r="G14" s="13">
        <f>SUM(G8:G9)</f>
        <v>0</v>
      </c>
    </row>
  </sheetData>
  <sheetProtection selectLockedCells="1" selectUnlockedCells="1"/>
  <mergeCells count="2">
    <mergeCell ref="B2:C2"/>
    <mergeCell ref="B3:C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4:E5">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D4">
      <formula1>Resumen!$B$21:$B$26</formula1>
    </dataValidation>
    <dataValidation type="list" operator="equal" allowBlank="1" showErrorMessage="1" sqref="D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7109375" style="0" customWidth="1"/>
    <col min="9" max="16384" width="11.57421875" style="0" customWidth="1"/>
  </cols>
  <sheetData>
    <row r="1" spans="1:8" ht="36.75">
      <c r="A1" s="20" t="s">
        <v>48</v>
      </c>
      <c r="B1" s="21" t="s">
        <v>49</v>
      </c>
      <c r="C1" s="21" t="s">
        <v>50</v>
      </c>
      <c r="D1" s="21" t="s">
        <v>543</v>
      </c>
      <c r="F1" s="21" t="s">
        <v>45</v>
      </c>
      <c r="G1" s="21" t="s">
        <v>46</v>
      </c>
      <c r="H1" s="21" t="s">
        <v>544</v>
      </c>
    </row>
    <row r="2" spans="1:8" ht="44.25" customHeight="1">
      <c r="A2" s="22">
        <v>6</v>
      </c>
      <c r="B2" s="23" t="s">
        <v>62</v>
      </c>
      <c r="C2" s="23"/>
      <c r="D2" s="24"/>
      <c r="E2">
        <f>AVERAGE(E3,E12)</f>
        <v>0.14166666666666666</v>
      </c>
      <c r="F2">
        <f>SUM(COUNTIF($E$4:$E$11,"&gt;=0,5"),COUNTIF($E$13:$E$15,"&gt;=0,5"))</f>
        <v>2</v>
      </c>
      <c r="G2">
        <f>SUM(COUNTIF($E$4:$E$11,"&lt;0,5"),COUNTIF($E$13:$E$15,"&lt;0,5"))</f>
        <v>9</v>
      </c>
      <c r="H2" s="24"/>
    </row>
    <row r="3" spans="1:8" ht="17.25">
      <c r="A3" s="25" t="s">
        <v>63</v>
      </c>
      <c r="B3" s="26" t="s">
        <v>64</v>
      </c>
      <c r="C3" s="26"/>
      <c r="D3" s="27"/>
      <c r="E3">
        <f>AVERAGE(E4:E11)</f>
        <v>0.25</v>
      </c>
      <c r="H3" s="27"/>
    </row>
    <row r="4" spans="1:8" ht="45.75">
      <c r="A4" s="41" t="s">
        <v>65</v>
      </c>
      <c r="B4" s="42" t="s">
        <v>66</v>
      </c>
      <c r="C4" s="43" t="s">
        <v>67</v>
      </c>
      <c r="D4" s="9" t="s">
        <v>24</v>
      </c>
      <c r="E4">
        <f>VLOOKUP(D4,Resumen!$B$21:$C$26,2,0)</f>
        <v>0</v>
      </c>
      <c r="F4" s="19" t="s">
        <v>24</v>
      </c>
      <c r="G4">
        <f>COUNTIF($D$4:$D$100,F4)</f>
        <v>8</v>
      </c>
      <c r="H4" s="44"/>
    </row>
    <row r="5" spans="1:8" ht="34.5">
      <c r="A5" s="41" t="s">
        <v>68</v>
      </c>
      <c r="B5" s="42" t="s">
        <v>69</v>
      </c>
      <c r="C5" s="43" t="s">
        <v>70</v>
      </c>
      <c r="D5" s="9" t="s">
        <v>24</v>
      </c>
      <c r="E5">
        <f>VLOOKUP(D5,Resumen!$B$21:$C$26,2,0)</f>
        <v>0</v>
      </c>
      <c r="F5" s="19" t="s">
        <v>27</v>
      </c>
      <c r="G5">
        <f>COUNTIF($D$4:$D$100,F5)</f>
        <v>1</v>
      </c>
      <c r="H5" s="44"/>
    </row>
    <row r="6" spans="1:8" ht="24.75">
      <c r="A6" s="41" t="s">
        <v>71</v>
      </c>
      <c r="B6" s="42" t="s">
        <v>72</v>
      </c>
      <c r="C6" s="43" t="s">
        <v>73</v>
      </c>
      <c r="D6" s="9" t="s">
        <v>24</v>
      </c>
      <c r="E6">
        <f>VLOOKUP(D6,Resumen!$B$21:$C$26,2,0)</f>
        <v>0</v>
      </c>
      <c r="F6" s="19" t="s">
        <v>30</v>
      </c>
      <c r="G6">
        <f>COUNTIF($D$4:$D$100,F6)</f>
        <v>0</v>
      </c>
      <c r="H6" s="44"/>
    </row>
    <row r="7" spans="1:8" ht="34.5">
      <c r="A7" s="41" t="s">
        <v>74</v>
      </c>
      <c r="B7" s="42" t="s">
        <v>75</v>
      </c>
      <c r="C7" s="43" t="s">
        <v>76</v>
      </c>
      <c r="D7" s="9" t="s">
        <v>24</v>
      </c>
      <c r="E7">
        <f>VLOOKUP(D7,Resumen!$B$21:$C$26,2,0)</f>
        <v>0</v>
      </c>
      <c r="F7" s="19" t="s">
        <v>33</v>
      </c>
      <c r="G7">
        <f>COUNTIF($D$4:$D$100,F7)</f>
        <v>0</v>
      </c>
      <c r="H7" s="44"/>
    </row>
    <row r="8" spans="1:8" ht="34.5">
      <c r="A8" s="41" t="s">
        <v>77</v>
      </c>
      <c r="B8" s="42" t="s">
        <v>78</v>
      </c>
      <c r="C8" s="43" t="s">
        <v>79</v>
      </c>
      <c r="D8" s="9" t="s">
        <v>24</v>
      </c>
      <c r="E8">
        <f>VLOOKUP(D8,Resumen!$B$21:$C$26,2,0)</f>
        <v>0</v>
      </c>
      <c r="F8" s="19" t="s">
        <v>36</v>
      </c>
      <c r="G8">
        <f>COUNTIF($D$4:$D$100,F8)</f>
        <v>0</v>
      </c>
      <c r="H8" s="44"/>
    </row>
    <row r="9" spans="1:8" ht="23.25">
      <c r="A9" s="41" t="s">
        <v>80</v>
      </c>
      <c r="B9" s="42" t="s">
        <v>81</v>
      </c>
      <c r="C9" s="43" t="s">
        <v>82</v>
      </c>
      <c r="D9" s="9" t="s">
        <v>39</v>
      </c>
      <c r="E9">
        <f>VLOOKUP(D9,Resumen!$B$21:$C$26,2,0)</f>
        <v>1</v>
      </c>
      <c r="F9" s="19" t="s">
        <v>39</v>
      </c>
      <c r="G9">
        <f>COUNTIF($D$4:$D$100,F9)</f>
        <v>2</v>
      </c>
      <c r="H9" s="44"/>
    </row>
    <row r="10" spans="1:8" ht="34.5">
      <c r="A10" s="41" t="s">
        <v>84</v>
      </c>
      <c r="B10" s="42" t="s">
        <v>85</v>
      </c>
      <c r="C10" s="43" t="s">
        <v>86</v>
      </c>
      <c r="D10" s="9" t="s">
        <v>39</v>
      </c>
      <c r="E10">
        <f>VLOOKUP(D10,Resumen!$B$21:$C$26,2,0)</f>
        <v>1</v>
      </c>
      <c r="H10" s="44"/>
    </row>
    <row r="11" spans="1:8" ht="68.25">
      <c r="A11" s="41" t="s">
        <v>87</v>
      </c>
      <c r="B11" s="42" t="s">
        <v>88</v>
      </c>
      <c r="C11" s="43" t="s">
        <v>89</v>
      </c>
      <c r="D11" s="9" t="s">
        <v>24</v>
      </c>
      <c r="E11">
        <f>VLOOKUP(D11,Resumen!$B$21:$C$26,2,0)</f>
        <v>0</v>
      </c>
      <c r="H11" s="44"/>
    </row>
    <row r="12" spans="1:8" ht="17.25">
      <c r="A12" s="25" t="s">
        <v>90</v>
      </c>
      <c r="B12" s="26" t="s">
        <v>91</v>
      </c>
      <c r="C12" s="26"/>
      <c r="D12" s="27"/>
      <c r="E12">
        <f>AVERAGE(E13:E15)</f>
        <v>0.03333333333333333</v>
      </c>
      <c r="F12" s="45" t="s">
        <v>545</v>
      </c>
      <c r="G12" s="13">
        <f>SUM(G4:G5)</f>
        <v>9</v>
      </c>
      <c r="H12" s="27"/>
    </row>
    <row r="13" spans="1:8" ht="45.75">
      <c r="A13" s="41" t="s">
        <v>92</v>
      </c>
      <c r="B13" s="42" t="s">
        <v>547</v>
      </c>
      <c r="C13" s="43" t="s">
        <v>94</v>
      </c>
      <c r="D13" s="9" t="s">
        <v>24</v>
      </c>
      <c r="E13">
        <f>VLOOKUP(D13,Resumen!$B$21:$C$26,2,0)</f>
        <v>0</v>
      </c>
      <c r="F13" s="45" t="s">
        <v>546</v>
      </c>
      <c r="G13" s="13">
        <f>SUM(G6:G7)</f>
        <v>0</v>
      </c>
      <c r="H13" s="44"/>
    </row>
    <row r="14" spans="1:8" ht="34.5">
      <c r="A14" s="41" t="s">
        <v>95</v>
      </c>
      <c r="B14" s="42" t="s">
        <v>96</v>
      </c>
      <c r="C14" s="43" t="s">
        <v>97</v>
      </c>
      <c r="D14" s="9" t="s">
        <v>27</v>
      </c>
      <c r="E14">
        <f>VLOOKUP(D14,Resumen!$B$21:$C$26,2,0)</f>
        <v>0.1</v>
      </c>
      <c r="F14" s="45" t="s">
        <v>544</v>
      </c>
      <c r="G14" s="13">
        <f>SUM(G8:G9)</f>
        <v>2</v>
      </c>
      <c r="H14" s="44"/>
    </row>
    <row r="15" spans="1:8" ht="57">
      <c r="A15" s="41" t="s">
        <v>99</v>
      </c>
      <c r="B15" s="42" t="s">
        <v>100</v>
      </c>
      <c r="C15" s="43" t="s">
        <v>101</v>
      </c>
      <c r="D15" s="9" t="s">
        <v>24</v>
      </c>
      <c r="E15">
        <f>VLOOKUP(D15,Resumen!$B$21:$C$26,2,0)</f>
        <v>0</v>
      </c>
      <c r="H15" s="44"/>
    </row>
  </sheetData>
  <sheetProtection selectLockedCells="1" selectUnlockedCells="1"/>
  <mergeCells count="3">
    <mergeCell ref="B2:C2"/>
    <mergeCell ref="B3:C3"/>
    <mergeCell ref="B12:C12"/>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9:D10 D4">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conditionalFormatting sqref="D14">
    <cfRule type="cellIs" priority="11" dxfId="0" operator="equal" stopIfTrue="1">
      <formula>Resumen!$B$21</formula>
    </cfRule>
    <cfRule type="cellIs" priority="12" dxfId="1" operator="equal" stopIfTrue="1">
      <formula>Resumen!$B$22</formula>
    </cfRule>
    <cfRule type="cellIs" priority="13" dxfId="2" operator="equal" stopIfTrue="1">
      <formula>Resumen!$B$23</formula>
    </cfRule>
    <cfRule type="cellIs" priority="14" dxfId="3" operator="equal" stopIfTrue="1">
      <formula>Resumen!$B$24</formula>
    </cfRule>
    <cfRule type="cellIs" priority="15" dxfId="4" operator="equal" stopIfTrue="1">
      <formula>Resumen!$B$25</formula>
    </cfRule>
  </conditionalFormatting>
  <conditionalFormatting sqref="D15">
    <cfRule type="cellIs" priority="16" dxfId="0" operator="equal" stopIfTrue="1">
      <formula>Resumen!$B$21</formula>
    </cfRule>
    <cfRule type="cellIs" priority="17" dxfId="1" operator="equal" stopIfTrue="1">
      <formula>Resumen!$B$22</formula>
    </cfRule>
    <cfRule type="cellIs" priority="18" dxfId="2" operator="equal" stopIfTrue="1">
      <formula>Resumen!$B$23</formula>
    </cfRule>
    <cfRule type="cellIs" priority="19" dxfId="3" operator="equal" stopIfTrue="1">
      <formula>Resumen!$B$24</formula>
    </cfRule>
    <cfRule type="cellIs" priority="20" dxfId="4" operator="equal" stopIfTrue="1">
      <formula>Resumen!$B$25</formula>
    </cfRule>
  </conditionalFormatting>
  <conditionalFormatting sqref="D5">
    <cfRule type="cellIs" priority="21" dxfId="0" operator="equal" stopIfTrue="1">
      <formula>Resumen!$B$21</formula>
    </cfRule>
    <cfRule type="cellIs" priority="22" dxfId="1" operator="equal" stopIfTrue="1">
      <formula>Resumen!$B$22</formula>
    </cfRule>
    <cfRule type="cellIs" priority="23" dxfId="2" operator="equal" stopIfTrue="1">
      <formula>Resumen!$B$23</formula>
    </cfRule>
    <cfRule type="cellIs" priority="24" dxfId="3" operator="equal" stopIfTrue="1">
      <formula>Resumen!$B$24</formula>
    </cfRule>
    <cfRule type="cellIs" priority="25" dxfId="4" operator="equal" stopIfTrue="1">
      <formula>Resumen!$B$25</formula>
    </cfRule>
  </conditionalFormatting>
  <conditionalFormatting sqref="D6">
    <cfRule type="cellIs" priority="26" dxfId="0" operator="equal" stopIfTrue="1">
      <formula>Resumen!$B$21</formula>
    </cfRule>
    <cfRule type="cellIs" priority="27" dxfId="1" operator="equal" stopIfTrue="1">
      <formula>Resumen!$B$22</formula>
    </cfRule>
    <cfRule type="cellIs" priority="28" dxfId="2" operator="equal" stopIfTrue="1">
      <formula>Resumen!$B$23</formula>
    </cfRule>
    <cfRule type="cellIs" priority="29" dxfId="3" operator="equal" stopIfTrue="1">
      <formula>Resumen!$B$24</formula>
    </cfRule>
    <cfRule type="cellIs" priority="30" dxfId="4" operator="equal" stopIfTrue="1">
      <formula>Resumen!$B$25</formula>
    </cfRule>
  </conditionalFormatting>
  <conditionalFormatting sqref="D7">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onditionalFormatting>
  <conditionalFormatting sqref="D8">
    <cfRule type="cellIs" priority="36" dxfId="0" operator="equal" stopIfTrue="1">
      <formula>Resumen!$B$21</formula>
    </cfRule>
    <cfRule type="cellIs" priority="37" dxfId="1" operator="equal" stopIfTrue="1">
      <formula>Resumen!$B$22</formula>
    </cfRule>
    <cfRule type="cellIs" priority="38" dxfId="2" operator="equal" stopIfTrue="1">
      <formula>Resumen!$B$23</formula>
    </cfRule>
    <cfRule type="cellIs" priority="39" dxfId="3" operator="equal" stopIfTrue="1">
      <formula>Resumen!$B$24</formula>
    </cfRule>
    <cfRule type="cellIs" priority="40" dxfId="4" operator="equal" stopIfTrue="1">
      <formula>Resumen!$B$25</formula>
    </cfRule>
  </conditionalFormatting>
  <conditionalFormatting sqref="D11">
    <cfRule type="cellIs" priority="41" dxfId="0" operator="equal" stopIfTrue="1">
      <formula>Resumen!$B$21</formula>
    </cfRule>
    <cfRule type="cellIs" priority="42" dxfId="1" operator="equal" stopIfTrue="1">
      <formula>Resumen!$B$22</formula>
    </cfRule>
    <cfRule type="cellIs" priority="43" dxfId="2" operator="equal" stopIfTrue="1">
      <formula>Resumen!$B$23</formula>
    </cfRule>
    <cfRule type="cellIs" priority="44" dxfId="3" operator="equal" stopIfTrue="1">
      <formula>Resumen!$B$24</formula>
    </cfRule>
    <cfRule type="cellIs" priority="45" dxfId="4" operator="equal" stopIfTrue="1">
      <formula>Resumen!$B$25</formula>
    </cfRule>
  </conditionalFormatting>
  <conditionalFormatting sqref="D13">
    <cfRule type="cellIs" priority="46" dxfId="0" operator="equal" stopIfTrue="1">
      <formula>Resumen!$B$21</formula>
    </cfRule>
    <cfRule type="cellIs" priority="47" dxfId="1" operator="equal" stopIfTrue="1">
      <formula>Resumen!$B$22</formula>
    </cfRule>
    <cfRule type="cellIs" priority="48" dxfId="2" operator="equal" stopIfTrue="1">
      <formula>Resumen!$B$23</formula>
    </cfRule>
    <cfRule type="cellIs" priority="49" dxfId="3" operator="equal" stopIfTrue="1">
      <formula>Resumen!$B$24</formula>
    </cfRule>
    <cfRule type="cellIs" priority="50" dxfId="4" operator="equal" stopIfTrue="1">
      <formula>Resumen!$B$25</formula>
    </cfRule>
  </conditionalFormatting>
  <dataValidations count="2">
    <dataValidation type="list" operator="equal" allowBlank="1" showErrorMessage="1" sqref="D4:D8 D11 D13">
      <formula1>Resumen!$B$21:$B$26</formula1>
    </dataValidation>
    <dataValidation type="list" operator="equal" allowBlank="1" showErrorMessage="1" sqref="D9:D10 D14:D1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H1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7</v>
      </c>
      <c r="B2" s="23" t="s">
        <v>102</v>
      </c>
      <c r="C2" s="23"/>
      <c r="D2" s="24"/>
      <c r="E2">
        <f>AVERAGE(E3,E7)</f>
        <v>0.18333333333333335</v>
      </c>
      <c r="F2">
        <f>SUM(COUNTIF($E$4:$E$6,"&gt;=0,5"),COUNTIF($E$8:$E$9,"&gt;=0,5"))</f>
        <v>1</v>
      </c>
      <c r="G2">
        <f>SUM(COUNTIF($E$4:$E$6,"&lt;0,5"),COUNTIF($E$8:$E$9,"&lt;0,5"))</f>
        <v>4</v>
      </c>
      <c r="H2" s="24"/>
    </row>
    <row r="3" spans="1:8" ht="17.25" customHeight="1">
      <c r="A3" s="25" t="s">
        <v>103</v>
      </c>
      <c r="B3" s="34" t="s">
        <v>104</v>
      </c>
      <c r="C3" s="34"/>
      <c r="D3" s="27"/>
      <c r="E3">
        <f>AVERAGE(E4:E6)</f>
        <v>0.3666666666666667</v>
      </c>
      <c r="H3" s="27"/>
    </row>
    <row r="4" spans="1:8" ht="23.25">
      <c r="A4" s="41" t="s">
        <v>105</v>
      </c>
      <c r="B4" s="42" t="s">
        <v>106</v>
      </c>
      <c r="C4" s="43" t="s">
        <v>107</v>
      </c>
      <c r="D4" s="9" t="s">
        <v>27</v>
      </c>
      <c r="E4">
        <f>VLOOKUP(D4,Resumen!$B$21:$C$26,2,0)</f>
        <v>0.1</v>
      </c>
      <c r="F4" s="19" t="s">
        <v>24</v>
      </c>
      <c r="G4">
        <f>COUNTIF($D$4:$D$100,F4)</f>
        <v>2</v>
      </c>
      <c r="H4" s="44"/>
    </row>
    <row r="5" spans="1:8" ht="34.5">
      <c r="A5" s="41" t="s">
        <v>108</v>
      </c>
      <c r="B5" s="42" t="s">
        <v>109</v>
      </c>
      <c r="C5" s="43" t="s">
        <v>110</v>
      </c>
      <c r="D5" s="9" t="s">
        <v>27</v>
      </c>
      <c r="E5">
        <f>VLOOKUP(D5,Resumen!$B$21:$C$26,2,0)</f>
        <v>0.1</v>
      </c>
      <c r="F5" s="19" t="s">
        <v>27</v>
      </c>
      <c r="G5">
        <f>COUNTIF($D$4:$D$100,F5)</f>
        <v>2</v>
      </c>
      <c r="H5" s="44"/>
    </row>
    <row r="6" spans="1:8" ht="34.5">
      <c r="A6" s="41" t="s">
        <v>111</v>
      </c>
      <c r="B6" s="42" t="s">
        <v>112</v>
      </c>
      <c r="C6" s="43" t="s">
        <v>113</v>
      </c>
      <c r="D6" s="9" t="s">
        <v>33</v>
      </c>
      <c r="E6">
        <f>VLOOKUP(D6,Resumen!$B$21:$C$26,2,0)</f>
        <v>0.9</v>
      </c>
      <c r="F6" s="19" t="s">
        <v>30</v>
      </c>
      <c r="G6">
        <f>COUNTIF($D$4:$D$100,F6)</f>
        <v>0</v>
      </c>
      <c r="H6" s="44"/>
    </row>
    <row r="7" spans="1:8" ht="17.25" customHeight="1">
      <c r="A7" s="25" t="s">
        <v>114</v>
      </c>
      <c r="B7" s="34" t="s">
        <v>115</v>
      </c>
      <c r="C7" s="34"/>
      <c r="E7">
        <f>AVERAGE(E8:E9)</f>
        <v>0</v>
      </c>
      <c r="F7" s="19" t="s">
        <v>33</v>
      </c>
      <c r="G7">
        <f>COUNTIF($D$4:$D$100,F7)</f>
        <v>1</v>
      </c>
      <c r="H7" s="46"/>
    </row>
    <row r="8" spans="1:8" ht="23.25">
      <c r="A8" s="41" t="s">
        <v>116</v>
      </c>
      <c r="B8" s="42" t="s">
        <v>117</v>
      </c>
      <c r="C8" s="43" t="s">
        <v>118</v>
      </c>
      <c r="D8" s="9" t="s">
        <v>24</v>
      </c>
      <c r="E8">
        <f>VLOOKUP(D8,Resumen!$B$21:$C$26,2,0)</f>
        <v>0</v>
      </c>
      <c r="F8" s="19" t="s">
        <v>36</v>
      </c>
      <c r="G8">
        <f>COUNTIF($D$4:$D$100,F8)</f>
        <v>0</v>
      </c>
      <c r="H8" s="44"/>
    </row>
    <row r="9" spans="1:8" ht="34.5">
      <c r="A9" s="41" t="s">
        <v>119</v>
      </c>
      <c r="B9" s="42" t="s">
        <v>120</v>
      </c>
      <c r="C9" s="43" t="s">
        <v>121</v>
      </c>
      <c r="D9" s="9" t="s">
        <v>24</v>
      </c>
      <c r="E9">
        <f>VLOOKUP(D9,Resumen!$B$21:$C$26,2,0)</f>
        <v>0</v>
      </c>
      <c r="F9" s="19" t="s">
        <v>39</v>
      </c>
      <c r="G9">
        <f>COUNTIF($D$4:$D$100,F9)</f>
        <v>0</v>
      </c>
      <c r="H9" s="44"/>
    </row>
    <row r="12" spans="6:7" ht="12.75">
      <c r="F12" s="45" t="s">
        <v>545</v>
      </c>
      <c r="G12" s="13">
        <f>SUM(G4:G5)</f>
        <v>4</v>
      </c>
    </row>
    <row r="13" spans="6:7" ht="12.75">
      <c r="F13" s="45" t="s">
        <v>546</v>
      </c>
      <c r="G13" s="13">
        <f>SUM(G6:G7)</f>
        <v>1</v>
      </c>
    </row>
    <row r="14" spans="6:7" ht="12.75">
      <c r="F14" s="45" t="s">
        <v>544</v>
      </c>
      <c r="G14" s="13">
        <f>SUM(G8:G9)</f>
        <v>0</v>
      </c>
    </row>
  </sheetData>
  <sheetProtection selectLockedCells="1" selectUnlockedCells="1"/>
  <mergeCells count="3">
    <mergeCell ref="B2:C2"/>
    <mergeCell ref="B3:C3"/>
    <mergeCell ref="B7:C7"/>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8:D9 D4:D6">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D4">
      <formula1>Resumen!$B$21:$B$26</formula1>
    </dataValidation>
    <dataValidation type="list" operator="equal" allowBlank="1" showErrorMessage="1" sqref="D5:D6 D8:D9">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H1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8</v>
      </c>
      <c r="B2" s="23" t="s">
        <v>122</v>
      </c>
      <c r="C2" s="23"/>
      <c r="D2" s="24"/>
      <c r="E2">
        <f>AVERAGE(E3,E7,E11)</f>
        <v>0.22222222222222224</v>
      </c>
      <c r="F2">
        <f>SUM(COUNTIF($E$4:$E$6,"&gt;=0,5"),COUNTIF($E$8:$E$10,"&gt;=0,5"),COUNTIF($E$12:$E$14,"&gt;=0,5"))</f>
        <v>2</v>
      </c>
      <c r="G2">
        <f>SUM(COUNTIF($E$4:$E$6,"&lt;0,5"),COUNTIF($E$8:$E$10,"&lt;0,5"),COUNTIF($E$12:$E$14,"&lt;0,5"))</f>
        <v>7</v>
      </c>
      <c r="H2" s="24"/>
    </row>
    <row r="3" spans="1:8" ht="17.25" customHeight="1">
      <c r="A3" s="25" t="s">
        <v>123</v>
      </c>
      <c r="B3" s="34" t="s">
        <v>124</v>
      </c>
      <c r="C3" s="34"/>
      <c r="D3" s="27"/>
      <c r="E3">
        <f>AVERAGE(E4:E6)</f>
        <v>0.03333333333333333</v>
      </c>
      <c r="H3" s="27"/>
    </row>
    <row r="4" spans="1:8" ht="34.5">
      <c r="A4" s="47" t="s">
        <v>125</v>
      </c>
      <c r="B4" s="42" t="s">
        <v>126</v>
      </c>
      <c r="C4" s="43" t="s">
        <v>127</v>
      </c>
      <c r="D4" s="9" t="s">
        <v>24</v>
      </c>
      <c r="E4">
        <f>VLOOKUP(D4,Resumen!$B$21:$C$26,2,0)</f>
        <v>0</v>
      </c>
      <c r="F4" s="19" t="s">
        <v>24</v>
      </c>
      <c r="G4">
        <f>COUNTIF($D$4:$D$100,F4)</f>
        <v>6</v>
      </c>
      <c r="H4" s="44"/>
    </row>
    <row r="5" spans="1:8" ht="68.25">
      <c r="A5" s="47" t="s">
        <v>128</v>
      </c>
      <c r="B5" s="42" t="s">
        <v>129</v>
      </c>
      <c r="C5" s="43" t="s">
        <v>130</v>
      </c>
      <c r="D5" s="9" t="s">
        <v>24</v>
      </c>
      <c r="E5">
        <f>VLOOKUP(D5,Resumen!$B$21:$C$26,2,0)</f>
        <v>0</v>
      </c>
      <c r="F5" s="19" t="s">
        <v>27</v>
      </c>
      <c r="G5">
        <f>COUNTIF($D$4:$D$100,F5)</f>
        <v>1</v>
      </c>
      <c r="H5" s="44"/>
    </row>
    <row r="6" spans="1:8" ht="57">
      <c r="A6" s="47" t="s">
        <v>131</v>
      </c>
      <c r="B6" s="42" t="s">
        <v>132</v>
      </c>
      <c r="C6" s="43" t="s">
        <v>133</v>
      </c>
      <c r="D6" s="9" t="s">
        <v>27</v>
      </c>
      <c r="E6">
        <f>VLOOKUP(D6,Resumen!$B$21:$C$26,2,0)</f>
        <v>0.1</v>
      </c>
      <c r="F6" s="19" t="s">
        <v>30</v>
      </c>
      <c r="G6">
        <f>COUNTIF($D$4:$D$100,F6)</f>
        <v>0</v>
      </c>
      <c r="H6" s="44"/>
    </row>
    <row r="7" spans="1:8" ht="17.25" customHeight="1">
      <c r="A7" s="25" t="s">
        <v>134</v>
      </c>
      <c r="B7" s="34" t="s">
        <v>135</v>
      </c>
      <c r="C7" s="34"/>
      <c r="E7">
        <f>AVERAGE(E8:E10)</f>
        <v>0</v>
      </c>
      <c r="F7" s="19" t="s">
        <v>33</v>
      </c>
      <c r="G7">
        <f>COUNTIF($D$4:$D$100,F7)</f>
        <v>0</v>
      </c>
      <c r="H7" s="46"/>
    </row>
    <row r="8" spans="1:8" ht="34.5">
      <c r="A8" s="47" t="s">
        <v>136</v>
      </c>
      <c r="B8" s="42" t="s">
        <v>137</v>
      </c>
      <c r="C8" s="43" t="s">
        <v>138</v>
      </c>
      <c r="D8" s="9" t="s">
        <v>24</v>
      </c>
      <c r="E8">
        <f>VLOOKUP(D8,Resumen!$B$21:$C$26,2,0)</f>
        <v>0</v>
      </c>
      <c r="F8" s="19" t="s">
        <v>36</v>
      </c>
      <c r="G8">
        <f>COUNTIF($D$4:$D$100,F8)</f>
        <v>2</v>
      </c>
      <c r="H8" s="44"/>
    </row>
    <row r="9" spans="1:8" ht="57">
      <c r="A9" s="47" t="s">
        <v>139</v>
      </c>
      <c r="B9" s="42" t="s">
        <v>140</v>
      </c>
      <c r="C9" s="43" t="s">
        <v>141</v>
      </c>
      <c r="D9" s="9" t="s">
        <v>24</v>
      </c>
      <c r="E9">
        <f>VLOOKUP(D9,Resumen!$B$21:$C$26,2,0)</f>
        <v>0</v>
      </c>
      <c r="F9" s="19" t="s">
        <v>39</v>
      </c>
      <c r="G9">
        <f>COUNTIF($D$4:$D$100,F9)</f>
        <v>0</v>
      </c>
      <c r="H9" s="44"/>
    </row>
    <row r="10" spans="1:8" ht="23.25">
      <c r="A10" s="47" t="s">
        <v>142</v>
      </c>
      <c r="B10" s="42" t="s">
        <v>143</v>
      </c>
      <c r="C10" s="43" t="s">
        <v>144</v>
      </c>
      <c r="D10" s="9" t="s">
        <v>24</v>
      </c>
      <c r="E10">
        <f>VLOOKUP(D10,Resumen!$B$21:$C$26,2,0)</f>
        <v>0</v>
      </c>
      <c r="H10" s="44"/>
    </row>
    <row r="11" spans="1:8" ht="17.25" customHeight="1">
      <c r="A11" s="25" t="s">
        <v>145</v>
      </c>
      <c r="B11" s="34" t="s">
        <v>146</v>
      </c>
      <c r="C11" s="34"/>
      <c r="E11">
        <f>AVERAGE(E12:E14)</f>
        <v>0.6333333333333334</v>
      </c>
      <c r="H11" s="44"/>
    </row>
    <row r="12" spans="1:8" ht="23.25">
      <c r="A12" s="47" t="s">
        <v>147</v>
      </c>
      <c r="B12" s="42" t="s">
        <v>148</v>
      </c>
      <c r="C12" s="43" t="s">
        <v>149</v>
      </c>
      <c r="D12" s="9" t="s">
        <v>24</v>
      </c>
      <c r="E12">
        <f>VLOOKUP(D12,Resumen!$B$21:$C$26,2,0)</f>
        <v>0</v>
      </c>
      <c r="F12" s="45" t="s">
        <v>545</v>
      </c>
      <c r="G12" s="13">
        <f>SUM(G4:G5)</f>
        <v>7</v>
      </c>
      <c r="H12" s="44"/>
    </row>
    <row r="13" spans="1:8" ht="34.5">
      <c r="A13" s="47" t="s">
        <v>150</v>
      </c>
      <c r="B13" s="42" t="s">
        <v>151</v>
      </c>
      <c r="C13" s="43" t="s">
        <v>152</v>
      </c>
      <c r="D13" s="9" t="s">
        <v>36</v>
      </c>
      <c r="E13">
        <f>VLOOKUP(D13,Resumen!$B$21:$C$26,2,0)</f>
        <v>0.9500000000000001</v>
      </c>
      <c r="F13" s="45" t="s">
        <v>546</v>
      </c>
      <c r="G13" s="13">
        <f>SUM(G6:G7)</f>
        <v>0</v>
      </c>
      <c r="H13" s="44"/>
    </row>
    <row r="14" spans="1:8" ht="45.75">
      <c r="A14" s="47" t="s">
        <v>153</v>
      </c>
      <c r="B14" s="42" t="s">
        <v>154</v>
      </c>
      <c r="C14" s="43" t="s">
        <v>155</v>
      </c>
      <c r="D14" s="9" t="s">
        <v>36</v>
      </c>
      <c r="E14">
        <f>VLOOKUP(D14,Resumen!$B$21:$C$26,2,0)</f>
        <v>0.9500000000000001</v>
      </c>
      <c r="F14" s="45" t="s">
        <v>544</v>
      </c>
      <c r="G14" s="13">
        <f>SUM(G8:G9)</f>
        <v>2</v>
      </c>
      <c r="H14" s="44"/>
    </row>
  </sheetData>
  <sheetProtection selectLockedCells="1" selectUnlockedCells="1"/>
  <mergeCells count="4">
    <mergeCell ref="B2:C2"/>
    <mergeCell ref="B3:C3"/>
    <mergeCell ref="B7:C7"/>
    <mergeCell ref="B11:C11"/>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12:D14 D4:D6 D8:D10">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D4">
      <formula1>Resumen!$B$21:$B$26</formula1>
    </dataValidation>
    <dataValidation type="list" operator="equal" allowBlank="1" showErrorMessage="1" sqref="D5:D6 D8:D10 D12:D14">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9</v>
      </c>
      <c r="B2" s="23" t="s">
        <v>156</v>
      </c>
      <c r="C2" s="23"/>
      <c r="D2" s="24"/>
      <c r="E2">
        <f>AVERAGE(E3,E10)</f>
        <v>0.2992857142857143</v>
      </c>
      <c r="F2">
        <f>SUM(COUNTIF($E$4:$E$8,"&gt;=0,5"),COUNTIF($E$11:$E$17,"&gt;=0,5"))</f>
        <v>3</v>
      </c>
      <c r="G2">
        <f>SUM(COUNTIF($E$4:$E$8,"&lt;0,5"),COUNTIF($E$11:$E$17,"&lt;0,5"))</f>
        <v>9</v>
      </c>
      <c r="H2" s="24"/>
    </row>
    <row r="3" spans="1:8" ht="17.25" customHeight="1">
      <c r="A3" s="25" t="s">
        <v>157</v>
      </c>
      <c r="B3" s="34" t="s">
        <v>158</v>
      </c>
      <c r="C3" s="34"/>
      <c r="D3" s="27"/>
      <c r="E3">
        <f>AVERAGE(E4:E8)</f>
        <v>0.42000000000000004</v>
      </c>
      <c r="H3" s="27"/>
    </row>
    <row r="4" spans="1:8" ht="45.75">
      <c r="A4" s="41" t="s">
        <v>159</v>
      </c>
      <c r="B4" s="42" t="s">
        <v>160</v>
      </c>
      <c r="C4" s="43" t="s">
        <v>161</v>
      </c>
      <c r="D4" s="9" t="s">
        <v>27</v>
      </c>
      <c r="E4">
        <f>VLOOKUP(D4,Resumen!$B$21:$C$26,2,0)</f>
        <v>0.1</v>
      </c>
      <c r="F4" s="19" t="s">
        <v>24</v>
      </c>
      <c r="G4">
        <f>COUNTIF($D$4:$D$100,F4)</f>
        <v>4</v>
      </c>
      <c r="H4" s="44"/>
    </row>
    <row r="5" spans="1:8" ht="34.5">
      <c r="A5" s="41" t="s">
        <v>162</v>
      </c>
      <c r="B5" s="42" t="s">
        <v>163</v>
      </c>
      <c r="C5" s="43" t="s">
        <v>164</v>
      </c>
      <c r="D5" s="9" t="s">
        <v>36</v>
      </c>
      <c r="E5">
        <f>VLOOKUP(D5,Resumen!$B$21:$C$26,2,0)</f>
        <v>0.9500000000000001</v>
      </c>
      <c r="F5" s="19" t="s">
        <v>27</v>
      </c>
      <c r="G5">
        <f>COUNTIF($D$4:$D$100,F5)</f>
        <v>5</v>
      </c>
      <c r="H5" s="44"/>
    </row>
    <row r="6" spans="1:8" ht="23.25">
      <c r="A6" s="41" t="s">
        <v>165</v>
      </c>
      <c r="B6" s="42" t="s">
        <v>166</v>
      </c>
      <c r="C6" s="43" t="s">
        <v>548</v>
      </c>
      <c r="D6" s="9" t="s">
        <v>36</v>
      </c>
      <c r="E6">
        <f>VLOOKUP(D6,Resumen!$B$21:$C$26,2,0)</f>
        <v>0.9500000000000001</v>
      </c>
      <c r="F6" s="19" t="s">
        <v>30</v>
      </c>
      <c r="G6">
        <f>COUNTIF($D$4:$D$100,F6)</f>
        <v>0</v>
      </c>
      <c r="H6" s="44"/>
    </row>
    <row r="7" spans="1:8" ht="34.5">
      <c r="A7" s="41" t="s">
        <v>168</v>
      </c>
      <c r="B7" s="42" t="s">
        <v>169</v>
      </c>
      <c r="C7" s="43" t="s">
        <v>170</v>
      </c>
      <c r="D7" s="9" t="s">
        <v>27</v>
      </c>
      <c r="E7">
        <f>VLOOKUP(D7,Resumen!$B$21:$C$26,2,0)</f>
        <v>0.1</v>
      </c>
      <c r="F7" s="19" t="s">
        <v>33</v>
      </c>
      <c r="G7">
        <f>COUNTIF($D$4:$D$100,F7)</f>
        <v>0</v>
      </c>
      <c r="H7" s="44"/>
    </row>
    <row r="8" spans="1:8" ht="23.25">
      <c r="A8" s="41" t="s">
        <v>171</v>
      </c>
      <c r="B8" s="42" t="s">
        <v>172</v>
      </c>
      <c r="C8" s="43" t="s">
        <v>173</v>
      </c>
      <c r="D8" s="9" t="s">
        <v>24</v>
      </c>
      <c r="E8">
        <f>VLOOKUP(D8,Resumen!$B$21:$C$26,2,0)</f>
        <v>0</v>
      </c>
      <c r="F8" s="19" t="s">
        <v>36</v>
      </c>
      <c r="G8">
        <f>COUNTIF($D$4:$D$100,F8)</f>
        <v>3</v>
      </c>
      <c r="H8" s="44"/>
    </row>
    <row r="9" spans="1:8" ht="57">
      <c r="A9" s="41" t="s">
        <v>174</v>
      </c>
      <c r="B9" s="42" t="s">
        <v>175</v>
      </c>
      <c r="C9" s="43" t="s">
        <v>176</v>
      </c>
      <c r="D9" s="9" t="s">
        <v>42</v>
      </c>
      <c r="E9" t="e">
        <f>VLOOKUP(D9,Resumen!$B$21:$C$26,2,0)</f>
        <v>#N/A</v>
      </c>
      <c r="F9" s="19" t="s">
        <v>39</v>
      </c>
      <c r="G9">
        <f>COUNTIF($D$4:$D$100,F9)</f>
        <v>0</v>
      </c>
      <c r="H9" s="44"/>
    </row>
    <row r="10" spans="1:8" ht="17.25" customHeight="1">
      <c r="A10" s="25" t="s">
        <v>178</v>
      </c>
      <c r="B10" s="34" t="s">
        <v>179</v>
      </c>
      <c r="C10" s="34"/>
      <c r="D10" s="27"/>
      <c r="E10">
        <f>AVERAGE(E11:E17)</f>
        <v>0.17857142857142858</v>
      </c>
      <c r="F10" s="19" t="s">
        <v>42</v>
      </c>
      <c r="G10">
        <f>COUNTIF($D$4:$D$100,F10)</f>
        <v>1</v>
      </c>
      <c r="H10" s="27"/>
    </row>
    <row r="11" spans="1:8" ht="34.5">
      <c r="A11" s="41" t="s">
        <v>180</v>
      </c>
      <c r="B11" s="42" t="s">
        <v>181</v>
      </c>
      <c r="C11" s="43" t="s">
        <v>182</v>
      </c>
      <c r="D11" s="9" t="s">
        <v>36</v>
      </c>
      <c r="E11">
        <f>VLOOKUP(D11,Resumen!$B$21:$C$26,2,0)</f>
        <v>0.9500000000000001</v>
      </c>
      <c r="H11" s="44"/>
    </row>
    <row r="12" spans="1:8" ht="23.25">
      <c r="A12" s="41" t="s">
        <v>183</v>
      </c>
      <c r="B12" s="42" t="s">
        <v>184</v>
      </c>
      <c r="C12" s="43" t="s">
        <v>185</v>
      </c>
      <c r="D12" s="9" t="s">
        <v>27</v>
      </c>
      <c r="E12">
        <f>VLOOKUP(D12,Resumen!$B$21:$C$26,2,0)</f>
        <v>0.1</v>
      </c>
      <c r="F12" s="45" t="s">
        <v>545</v>
      </c>
      <c r="G12" s="13">
        <f>SUM(G4:G5)</f>
        <v>9</v>
      </c>
      <c r="H12" s="44"/>
    </row>
    <row r="13" spans="1:8" ht="34.5">
      <c r="A13" s="41" t="s">
        <v>186</v>
      </c>
      <c r="B13" s="42" t="s">
        <v>187</v>
      </c>
      <c r="C13" s="43" t="s">
        <v>188</v>
      </c>
      <c r="D13" s="9" t="s">
        <v>27</v>
      </c>
      <c r="E13">
        <f>VLOOKUP(D13,Resumen!$B$21:$C$26,2,0)</f>
        <v>0.1</v>
      </c>
      <c r="F13" s="45" t="s">
        <v>546</v>
      </c>
      <c r="G13" s="13">
        <f>SUM(G6:G7)</f>
        <v>0</v>
      </c>
      <c r="H13" s="44"/>
    </row>
    <row r="14" spans="1:8" ht="23.25">
      <c r="A14" s="41" t="s">
        <v>189</v>
      </c>
      <c r="B14" s="42" t="s">
        <v>190</v>
      </c>
      <c r="C14" s="43" t="s">
        <v>191</v>
      </c>
      <c r="D14" s="9" t="s">
        <v>27</v>
      </c>
      <c r="E14">
        <f>VLOOKUP(D14,Resumen!$B$21:$C$26,2,0)</f>
        <v>0.1</v>
      </c>
      <c r="F14" s="45" t="s">
        <v>544</v>
      </c>
      <c r="G14" s="13">
        <f>SUM(G8:G9)</f>
        <v>3</v>
      </c>
      <c r="H14" s="44"/>
    </row>
    <row r="15" spans="1:8" ht="34.5">
      <c r="A15" s="41" t="s">
        <v>192</v>
      </c>
      <c r="B15" s="42" t="s">
        <v>193</v>
      </c>
      <c r="C15" s="43" t="s">
        <v>194</v>
      </c>
      <c r="D15" s="9" t="s">
        <v>24</v>
      </c>
      <c r="E15">
        <f>VLOOKUP(D15,Resumen!$B$21:$C$26,2,0)</f>
        <v>0</v>
      </c>
      <c r="H15" s="44"/>
    </row>
    <row r="16" spans="1:8" ht="45.75">
      <c r="A16" s="41" t="s">
        <v>195</v>
      </c>
      <c r="B16" s="42" t="s">
        <v>196</v>
      </c>
      <c r="C16" s="43" t="s">
        <v>549</v>
      </c>
      <c r="D16" s="9" t="s">
        <v>24</v>
      </c>
      <c r="E16">
        <f>VLOOKUP(D16,Resumen!$B$21:$C$26,2,0)</f>
        <v>0</v>
      </c>
      <c r="H16" s="44"/>
    </row>
    <row r="17" spans="1:8" ht="23.25">
      <c r="A17" s="41" t="s">
        <v>198</v>
      </c>
      <c r="B17" s="42" t="s">
        <v>199</v>
      </c>
      <c r="C17" s="43" t="s">
        <v>200</v>
      </c>
      <c r="D17" s="9" t="s">
        <v>24</v>
      </c>
      <c r="E17">
        <f>VLOOKUP(D17,Resumen!$B$21:$C$26,2,0)</f>
        <v>0</v>
      </c>
      <c r="H17" s="44"/>
    </row>
  </sheetData>
  <sheetProtection selectLockedCells="1" selectUnlockedCells="1"/>
  <mergeCells count="3">
    <mergeCell ref="B2:C2"/>
    <mergeCell ref="B3:C3"/>
    <mergeCell ref="B10:C10"/>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D11:D17 D4:D9">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fRule type="cellIs" priority="11" dxfId="8" operator="equal" stopIfTrue="1">
      <formula>Resumen!$B$27</formula>
    </cfRule>
  </conditionalFormatting>
  <dataValidations count="1">
    <dataValidation type="list" operator="equal" allowBlank="1" showErrorMessage="1" sqref="D4:D9 D11:D17">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H44"/>
  <sheetViews>
    <sheetView workbookViewId="0" topLeftCell="A1">
      <selection activeCell="D1" sqref="D1"/>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10</v>
      </c>
      <c r="B2" s="23" t="s">
        <v>201</v>
      </c>
      <c r="C2" s="23"/>
      <c r="D2" s="24"/>
      <c r="E2">
        <f>AVERAGE(E3,E8,E12,E15,E18,E20,E23,E28,E34,E38)</f>
        <v>0.19458333333333336</v>
      </c>
      <c r="F2">
        <f>SUM(COUNTIF($E$4:$E$7,"&gt;=0,5"),COUNTIF($E$9:$E$11,"&gt;=0,5"),COUNTIF($E$13:$E$14,"&gt;=0,5"),COUNTIF($E$16:$E$17,"&gt;=0,5"),COUNTIF($E$19,"&gt;=0,5"),COUNTIF($E$21:$E$22,"&gt;=0,5"),COUNTIF($E$24:$E$27,"&gt;=0,5"),COUNTIF($E$29:$E$33,"&gt;=0,5"),COUNTIF($E$37,"&gt;=0,5"),COUNTIF($E$39:$E$44,"&gt;=0,5"),)</f>
        <v>7</v>
      </c>
      <c r="G2">
        <f>SUM(COUNTIF($E$4:$E$7,"&lt;0,5"),COUNTIF($E$9:$E$11,"&lt;0,5"),COUNTIF($E$13:$E$14,"&lt;0,5"),COUNTIF($E$16:$E$17,"&lt;0,5"),COUNTIF($E$19,"&lt;0,5"),COUNTIF($E$21:$E$22,"&lt;0,5"),COUNTIF($E$24:$E$27,"&lt;0,5"),COUNTIF($E$29:$E$33,"&lt;0,5"),COUNTIF($E$37,"&lt;0,5"),COUNTIF($E$39:$E$44,"&lt;0,5"),)</f>
        <v>23</v>
      </c>
      <c r="H2" s="24"/>
    </row>
    <row r="3" spans="1:8" ht="17.25" customHeight="1">
      <c r="A3" s="25" t="s">
        <v>202</v>
      </c>
      <c r="B3" s="34" t="s">
        <v>203</v>
      </c>
      <c r="C3" s="34"/>
      <c r="D3" s="27"/>
      <c r="E3">
        <f>AVERAGE(E4:E7)</f>
        <v>0.07500000000000001</v>
      </c>
      <c r="H3" s="27"/>
    </row>
    <row r="4" spans="1:8" ht="23.25">
      <c r="A4" s="47" t="s">
        <v>204</v>
      </c>
      <c r="B4" s="42" t="s">
        <v>205</v>
      </c>
      <c r="C4" s="43" t="s">
        <v>206</v>
      </c>
      <c r="D4" s="9" t="s">
        <v>27</v>
      </c>
      <c r="E4">
        <f>VLOOKUP(D4,Resumen!$B$21:$C$26,2,0)</f>
        <v>0.1</v>
      </c>
      <c r="F4" s="19" t="s">
        <v>24</v>
      </c>
      <c r="G4">
        <f>COUNTIF($D$4:$D$100,F4)</f>
        <v>12</v>
      </c>
      <c r="H4" s="44"/>
    </row>
    <row r="5" spans="1:8" ht="23.25">
      <c r="A5" s="47" t="s">
        <v>207</v>
      </c>
      <c r="B5" s="42" t="s">
        <v>208</v>
      </c>
      <c r="C5" s="43" t="s">
        <v>209</v>
      </c>
      <c r="D5" s="9" t="s">
        <v>27</v>
      </c>
      <c r="E5">
        <f>VLOOKUP(D5,Resumen!$B$21:$C$26,2,0)</f>
        <v>0.1</v>
      </c>
      <c r="F5" s="19" t="s">
        <v>27</v>
      </c>
      <c r="G5">
        <f>COUNTIF($D$4:$D$100,F5)</f>
        <v>11</v>
      </c>
      <c r="H5" s="44"/>
    </row>
    <row r="6" spans="1:8" ht="34.5">
      <c r="A6" s="47" t="s">
        <v>210</v>
      </c>
      <c r="B6" s="42" t="s">
        <v>211</v>
      </c>
      <c r="C6" s="43" t="s">
        <v>212</v>
      </c>
      <c r="D6" s="9" t="s">
        <v>24</v>
      </c>
      <c r="E6">
        <f>VLOOKUP(D6,Resumen!$B$21:$C$26,2,0)</f>
        <v>0</v>
      </c>
      <c r="F6" s="19" t="s">
        <v>30</v>
      </c>
      <c r="G6">
        <f>COUNTIF($D$4:$D$100,F6)</f>
        <v>4</v>
      </c>
      <c r="H6" s="44"/>
    </row>
    <row r="7" spans="1:8" ht="34.5">
      <c r="A7" s="47" t="s">
        <v>213</v>
      </c>
      <c r="B7" s="42" t="s">
        <v>214</v>
      </c>
      <c r="C7" s="43" t="s">
        <v>215</v>
      </c>
      <c r="D7" s="9" t="s">
        <v>27</v>
      </c>
      <c r="E7">
        <f>VLOOKUP(D7,Resumen!$B$21:$C$26,2,0)</f>
        <v>0.1</v>
      </c>
      <c r="F7" s="19" t="s">
        <v>33</v>
      </c>
      <c r="G7">
        <f>COUNTIF($D$4:$D$100,F7)</f>
        <v>1</v>
      </c>
      <c r="H7" s="44"/>
    </row>
    <row r="8" spans="1:8" ht="17.25" customHeight="1">
      <c r="A8" s="25" t="s">
        <v>216</v>
      </c>
      <c r="B8" s="34" t="s">
        <v>217</v>
      </c>
      <c r="C8" s="34"/>
      <c r="E8">
        <f>AVERAGE(E9:E11)</f>
        <v>0</v>
      </c>
      <c r="F8" s="19" t="s">
        <v>36</v>
      </c>
      <c r="G8">
        <f>COUNTIF($D$4:$D$100,F8)</f>
        <v>2</v>
      </c>
      <c r="H8" s="46"/>
    </row>
    <row r="9" spans="1:8" ht="45.75">
      <c r="A9" s="47" t="s">
        <v>218</v>
      </c>
      <c r="B9" s="42" t="s">
        <v>219</v>
      </c>
      <c r="C9" s="43" t="s">
        <v>220</v>
      </c>
      <c r="D9" s="9" t="s">
        <v>24</v>
      </c>
      <c r="E9">
        <f>VLOOKUP(D9,Resumen!$B$21:$C$26,2,0)</f>
        <v>0</v>
      </c>
      <c r="F9" s="19" t="s">
        <v>39</v>
      </c>
      <c r="G9">
        <f>COUNTIF($D$4:$D$100,F9)</f>
        <v>0</v>
      </c>
      <c r="H9" s="44"/>
    </row>
    <row r="10" spans="1:8" ht="34.5">
      <c r="A10" s="47" t="s">
        <v>221</v>
      </c>
      <c r="B10" s="42" t="s">
        <v>222</v>
      </c>
      <c r="C10" s="43" t="s">
        <v>223</v>
      </c>
      <c r="D10" s="9" t="s">
        <v>24</v>
      </c>
      <c r="E10">
        <f>VLOOKUP(D10,Resumen!$B$21:$C$26,2,0)</f>
        <v>0</v>
      </c>
      <c r="F10" s="19" t="s">
        <v>42</v>
      </c>
      <c r="G10">
        <f>COUNTIF($D$4:$D$100,F10)</f>
        <v>2</v>
      </c>
      <c r="H10" s="44"/>
    </row>
    <row r="11" spans="1:8" ht="57">
      <c r="A11" s="47" t="s">
        <v>224</v>
      </c>
      <c r="B11" s="42" t="s">
        <v>225</v>
      </c>
      <c r="C11" s="43" t="s">
        <v>226</v>
      </c>
      <c r="D11" s="9" t="s">
        <v>24</v>
      </c>
      <c r="E11">
        <f>VLOOKUP(D11,Resumen!$B$21:$C$26,2,0)</f>
        <v>0</v>
      </c>
      <c r="H11" s="44"/>
    </row>
    <row r="12" spans="1:8" ht="17.25" customHeight="1">
      <c r="A12" s="25" t="s">
        <v>227</v>
      </c>
      <c r="B12" s="34" t="s">
        <v>228</v>
      </c>
      <c r="C12" s="34"/>
      <c r="E12">
        <f>AVERAGE(E13:E14)</f>
        <v>0</v>
      </c>
      <c r="F12" s="45" t="s">
        <v>545</v>
      </c>
      <c r="G12" s="13">
        <f>SUM(G4:G5)</f>
        <v>23</v>
      </c>
      <c r="H12" s="46"/>
    </row>
    <row r="13" spans="1:8" ht="34.5">
      <c r="A13" s="47" t="s">
        <v>229</v>
      </c>
      <c r="B13" s="42" t="s">
        <v>230</v>
      </c>
      <c r="C13" s="43" t="s">
        <v>231</v>
      </c>
      <c r="D13" s="9" t="s">
        <v>24</v>
      </c>
      <c r="E13">
        <f>VLOOKUP(D13,Resumen!$B$21:$C$26,2,0)</f>
        <v>0</v>
      </c>
      <c r="F13" s="45" t="s">
        <v>546</v>
      </c>
      <c r="G13" s="13">
        <f>SUM(G6:G7)</f>
        <v>5</v>
      </c>
      <c r="H13" s="44"/>
    </row>
    <row r="14" spans="1:8" ht="45.75">
      <c r="A14" s="47" t="s">
        <v>232</v>
      </c>
      <c r="B14" s="42" t="s">
        <v>233</v>
      </c>
      <c r="C14" s="43" t="s">
        <v>234</v>
      </c>
      <c r="D14" s="9" t="s">
        <v>24</v>
      </c>
      <c r="E14">
        <f>VLOOKUP(D14,Resumen!$B$21:$C$26,2,0)</f>
        <v>0</v>
      </c>
      <c r="F14" s="45" t="s">
        <v>544</v>
      </c>
      <c r="G14" s="13">
        <f>SUM(G8:G9)</f>
        <v>2</v>
      </c>
      <c r="H14" s="44"/>
    </row>
    <row r="15" spans="1:8" ht="17.25" customHeight="1">
      <c r="A15" s="25" t="s">
        <v>235</v>
      </c>
      <c r="B15" s="34" t="s">
        <v>236</v>
      </c>
      <c r="C15" s="34"/>
      <c r="E15">
        <f>AVERAGE(E16:E17)</f>
        <v>0.05</v>
      </c>
      <c r="H15" s="46"/>
    </row>
    <row r="16" spans="1:8" ht="34.5">
      <c r="A16" s="47" t="s">
        <v>237</v>
      </c>
      <c r="B16" s="42" t="s">
        <v>238</v>
      </c>
      <c r="C16" s="43" t="s">
        <v>239</v>
      </c>
      <c r="D16" s="9" t="s">
        <v>27</v>
      </c>
      <c r="E16">
        <f>VLOOKUP(D16,Resumen!$B$21:$C$26,2,0)</f>
        <v>0.1</v>
      </c>
      <c r="H16" s="44"/>
    </row>
    <row r="17" spans="1:8" ht="45.75">
      <c r="A17" s="47" t="s">
        <v>240</v>
      </c>
      <c r="B17" s="42" t="s">
        <v>241</v>
      </c>
      <c r="C17" s="43" t="s">
        <v>242</v>
      </c>
      <c r="D17" s="9" t="s">
        <v>24</v>
      </c>
      <c r="E17">
        <f>VLOOKUP(D17,Resumen!$B$21:$C$26,2,0)</f>
        <v>0</v>
      </c>
      <c r="H17" s="44"/>
    </row>
    <row r="18" spans="1:8" ht="17.25" customHeight="1">
      <c r="A18" s="25" t="s">
        <v>243</v>
      </c>
      <c r="B18" s="34" t="s">
        <v>244</v>
      </c>
      <c r="C18" s="34"/>
      <c r="E18">
        <f>AVERAGE(E19)</f>
        <v>0.1</v>
      </c>
      <c r="H18" s="46"/>
    </row>
    <row r="19" spans="1:8" ht="34.5">
      <c r="A19" s="47" t="s">
        <v>245</v>
      </c>
      <c r="B19" s="42" t="s">
        <v>246</v>
      </c>
      <c r="C19" s="43" t="s">
        <v>247</v>
      </c>
      <c r="D19" s="9" t="s">
        <v>27</v>
      </c>
      <c r="E19">
        <f>VLOOKUP(D19,Resumen!$B$21:$C$26,2,0)</f>
        <v>0.1</v>
      </c>
      <c r="H19" s="44"/>
    </row>
    <row r="20" spans="1:8" ht="17.25" customHeight="1">
      <c r="A20" s="25" t="s">
        <v>248</v>
      </c>
      <c r="B20" s="34" t="s">
        <v>249</v>
      </c>
      <c r="C20" s="34"/>
      <c r="E20">
        <f>AVERAGE(E21:E22)</f>
        <v>0.45</v>
      </c>
      <c r="H20" s="46"/>
    </row>
    <row r="21" spans="1:8" ht="45.75">
      <c r="A21" s="47" t="s">
        <v>250</v>
      </c>
      <c r="B21" s="42" t="s">
        <v>251</v>
      </c>
      <c r="C21" s="43" t="s">
        <v>252</v>
      </c>
      <c r="D21" s="9" t="s">
        <v>33</v>
      </c>
      <c r="E21">
        <f>VLOOKUP(D21,Resumen!$B$21:$C$26,2,0)</f>
        <v>0.9</v>
      </c>
      <c r="H21" s="44"/>
    </row>
    <row r="22" spans="1:8" ht="57">
      <c r="A22" s="47" t="s">
        <v>253</v>
      </c>
      <c r="B22" s="42" t="s">
        <v>254</v>
      </c>
      <c r="C22" s="43" t="s">
        <v>255</v>
      </c>
      <c r="D22" s="9" t="s">
        <v>24</v>
      </c>
      <c r="E22">
        <f>VLOOKUP(D22,Resumen!$B$21:$C$26,2,0)</f>
        <v>0</v>
      </c>
      <c r="H22" s="44"/>
    </row>
    <row r="23" spans="1:8" ht="17.25" customHeight="1">
      <c r="A23" s="25" t="s">
        <v>256</v>
      </c>
      <c r="B23" s="34" t="s">
        <v>257</v>
      </c>
      <c r="C23" s="34"/>
      <c r="E23">
        <f>AVERAGE(E24:E27)</f>
        <v>0.2625</v>
      </c>
      <c r="H23" s="46"/>
    </row>
    <row r="24" spans="1:8" ht="23.25">
      <c r="A24" s="47" t="s">
        <v>258</v>
      </c>
      <c r="B24" s="42" t="s">
        <v>259</v>
      </c>
      <c r="C24" s="43" t="s">
        <v>260</v>
      </c>
      <c r="D24" s="9" t="s">
        <v>24</v>
      </c>
      <c r="E24">
        <f>VLOOKUP(D24,Resumen!$B$21:$C$26,2,0)</f>
        <v>0</v>
      </c>
      <c r="H24" s="44"/>
    </row>
    <row r="25" spans="1:8" ht="23.25">
      <c r="A25" s="47" t="s">
        <v>261</v>
      </c>
      <c r="B25" s="42" t="s">
        <v>262</v>
      </c>
      <c r="C25" s="43" t="s">
        <v>550</v>
      </c>
      <c r="D25" s="9" t="s">
        <v>27</v>
      </c>
      <c r="E25">
        <f>VLOOKUP(D25,Resumen!$B$21:$C$26,2,0)</f>
        <v>0.1</v>
      </c>
      <c r="H25" s="44"/>
    </row>
    <row r="26" spans="1:8" ht="34.5">
      <c r="A26" s="47" t="s">
        <v>264</v>
      </c>
      <c r="B26" s="42" t="s">
        <v>265</v>
      </c>
      <c r="C26" s="43" t="s">
        <v>266</v>
      </c>
      <c r="D26" s="9" t="s">
        <v>24</v>
      </c>
      <c r="E26">
        <f>VLOOKUP(D26,Resumen!$B$21:$C$26,2,0)</f>
        <v>0</v>
      </c>
      <c r="H26" s="44"/>
    </row>
    <row r="27" spans="1:8" ht="23.25">
      <c r="A27" s="47" t="s">
        <v>267</v>
      </c>
      <c r="B27" s="42" t="s">
        <v>268</v>
      </c>
      <c r="C27" s="43" t="s">
        <v>269</v>
      </c>
      <c r="D27" s="9" t="s">
        <v>36</v>
      </c>
      <c r="E27">
        <f>VLOOKUP(D27,Resumen!$B$21:$C$26,2,0)</f>
        <v>0.9500000000000001</v>
      </c>
      <c r="H27" s="44"/>
    </row>
    <row r="28" spans="1:8" ht="17.25" customHeight="1">
      <c r="A28" s="25" t="s">
        <v>270</v>
      </c>
      <c r="B28" s="34" t="s">
        <v>271</v>
      </c>
      <c r="C28" s="34"/>
      <c r="E28">
        <f>AVERAGE(E29:E33)</f>
        <v>0.1</v>
      </c>
      <c r="H28" s="46"/>
    </row>
    <row r="29" spans="1:8" ht="34.5">
      <c r="A29" s="47" t="s">
        <v>272</v>
      </c>
      <c r="B29" s="42" t="s">
        <v>273</v>
      </c>
      <c r="C29" s="43" t="s">
        <v>274</v>
      </c>
      <c r="D29" s="9" t="s">
        <v>27</v>
      </c>
      <c r="E29">
        <f>VLOOKUP(D29,Resumen!$B$21:$C$26,2,0)</f>
        <v>0.1</v>
      </c>
      <c r="H29" s="44"/>
    </row>
    <row r="30" spans="1:8" ht="23.25">
      <c r="A30" s="47" t="s">
        <v>275</v>
      </c>
      <c r="B30" s="42" t="s">
        <v>276</v>
      </c>
      <c r="C30" s="43" t="s">
        <v>277</v>
      </c>
      <c r="D30" s="9" t="s">
        <v>27</v>
      </c>
      <c r="E30">
        <f>VLOOKUP(D30,Resumen!$B$21:$C$26,2,0)</f>
        <v>0.1</v>
      </c>
      <c r="H30" s="44"/>
    </row>
    <row r="31" spans="1:8" ht="34.5">
      <c r="A31" s="47" t="s">
        <v>278</v>
      </c>
      <c r="B31" s="42" t="s">
        <v>279</v>
      </c>
      <c r="C31" s="43" t="s">
        <v>280</v>
      </c>
      <c r="D31" s="9" t="s">
        <v>27</v>
      </c>
      <c r="E31">
        <f>VLOOKUP(D31,Resumen!$B$21:$C$26,2,0)</f>
        <v>0.1</v>
      </c>
      <c r="H31" s="44"/>
    </row>
    <row r="32" spans="1:8" ht="23.25">
      <c r="A32" s="47" t="s">
        <v>281</v>
      </c>
      <c r="B32" s="42" t="s">
        <v>282</v>
      </c>
      <c r="C32" s="43" t="s">
        <v>283</v>
      </c>
      <c r="D32" s="9" t="s">
        <v>27</v>
      </c>
      <c r="E32">
        <f>VLOOKUP(D32,Resumen!$B$21:$C$26,2,0)</f>
        <v>0.1</v>
      </c>
      <c r="H32" s="44"/>
    </row>
    <row r="33" spans="1:8" ht="34.5">
      <c r="A33" s="47" t="s">
        <v>284</v>
      </c>
      <c r="B33" s="42" t="s">
        <v>285</v>
      </c>
      <c r="C33" s="43" t="s">
        <v>286</v>
      </c>
      <c r="D33" s="9" t="s">
        <v>27</v>
      </c>
      <c r="E33">
        <f>VLOOKUP(D33,Resumen!$B$21:$C$26,2,0)</f>
        <v>0.1</v>
      </c>
      <c r="H33" s="44"/>
    </row>
    <row r="34" spans="1:8" ht="17.25" customHeight="1">
      <c r="A34" s="25" t="s">
        <v>287</v>
      </c>
      <c r="B34" s="34" t="s">
        <v>288</v>
      </c>
      <c r="C34" s="34"/>
      <c r="E34">
        <f>AVERAGE(E37)</f>
        <v>0.5</v>
      </c>
      <c r="H34" s="46"/>
    </row>
    <row r="35" spans="1:8" ht="45.75">
      <c r="A35" s="47" t="s">
        <v>289</v>
      </c>
      <c r="B35" s="42" t="s">
        <v>290</v>
      </c>
      <c r="C35" s="43" t="s">
        <v>291</v>
      </c>
      <c r="D35" s="9" t="s">
        <v>42</v>
      </c>
      <c r="E35" t="e">
        <f>VLOOKUP(D35,Resumen!$B$21:$C$26,2,0)</f>
        <v>#N/A</v>
      </c>
      <c r="H35" s="44"/>
    </row>
    <row r="36" spans="1:8" ht="45.75">
      <c r="A36" s="47" t="s">
        <v>292</v>
      </c>
      <c r="B36" s="42" t="s">
        <v>293</v>
      </c>
      <c r="C36" s="43" t="s">
        <v>294</v>
      </c>
      <c r="D36" s="9" t="s">
        <v>42</v>
      </c>
      <c r="E36" t="e">
        <f>VLOOKUP(D36,Resumen!$B$21:$C$26,2,0)</f>
        <v>#N/A</v>
      </c>
      <c r="H36" s="44"/>
    </row>
    <row r="37" spans="1:8" ht="23.25">
      <c r="A37" s="47" t="s">
        <v>295</v>
      </c>
      <c r="B37" s="42" t="s">
        <v>296</v>
      </c>
      <c r="C37" s="43" t="s">
        <v>297</v>
      </c>
      <c r="D37" s="9" t="s">
        <v>30</v>
      </c>
      <c r="E37">
        <f>VLOOKUP(D37,Resumen!$B$21:$C$26,2,0)</f>
        <v>0.5</v>
      </c>
      <c r="H37" s="44"/>
    </row>
    <row r="38" spans="1:8" ht="17.25" customHeight="1">
      <c r="A38" s="25" t="s">
        <v>298</v>
      </c>
      <c r="B38" s="34" t="s">
        <v>299</v>
      </c>
      <c r="C38" s="34"/>
      <c r="E38">
        <f>AVERAGE(E39:E44)</f>
        <v>0.4083333333333334</v>
      </c>
      <c r="H38" s="46"/>
    </row>
    <row r="39" spans="1:8" ht="57">
      <c r="A39" s="47" t="s">
        <v>300</v>
      </c>
      <c r="B39" s="42" t="s">
        <v>301</v>
      </c>
      <c r="C39" s="43" t="s">
        <v>302</v>
      </c>
      <c r="D39" s="9" t="s">
        <v>30</v>
      </c>
      <c r="E39">
        <f>VLOOKUP(D39,Resumen!$B$21:$C$26,2,0)</f>
        <v>0.5</v>
      </c>
      <c r="H39" s="44"/>
    </row>
    <row r="40" spans="1:8" ht="34.5">
      <c r="A40" s="47" t="s">
        <v>303</v>
      </c>
      <c r="B40" s="42" t="s">
        <v>304</v>
      </c>
      <c r="C40" s="43" t="s">
        <v>305</v>
      </c>
      <c r="D40" s="9" t="s">
        <v>30</v>
      </c>
      <c r="E40">
        <f>VLOOKUP(D40,Resumen!$B$21:$C$26,2,0)</f>
        <v>0.5</v>
      </c>
      <c r="H40" s="44"/>
    </row>
    <row r="41" spans="1:8" ht="34.5">
      <c r="A41" s="47" t="s">
        <v>306</v>
      </c>
      <c r="B41" s="42" t="s">
        <v>307</v>
      </c>
      <c r="C41" s="43" t="s">
        <v>308</v>
      </c>
      <c r="D41" s="9" t="s">
        <v>24</v>
      </c>
      <c r="E41">
        <f>VLOOKUP(D41,Resumen!$B$21:$C$26,2,0)</f>
        <v>0</v>
      </c>
      <c r="H41" s="44"/>
    </row>
    <row r="42" spans="1:8" ht="23.25">
      <c r="A42" s="47" t="s">
        <v>309</v>
      </c>
      <c r="B42" s="42" t="s">
        <v>310</v>
      </c>
      <c r="C42" s="43" t="s">
        <v>311</v>
      </c>
      <c r="D42" s="9" t="s">
        <v>30</v>
      </c>
      <c r="E42">
        <f>VLOOKUP(D42,Resumen!$B$21:$C$26,2,0)</f>
        <v>0.5</v>
      </c>
      <c r="H42" s="44"/>
    </row>
    <row r="43" spans="1:8" ht="23.25">
      <c r="A43" s="47" t="s">
        <v>312</v>
      </c>
      <c r="B43" s="42" t="s">
        <v>313</v>
      </c>
      <c r="C43" s="43" t="s">
        <v>314</v>
      </c>
      <c r="D43" s="9" t="s">
        <v>24</v>
      </c>
      <c r="E43">
        <f>VLOOKUP(D43,Resumen!$B$21:$C$26,2,0)</f>
        <v>0</v>
      </c>
      <c r="H43" s="44"/>
    </row>
    <row r="44" spans="1:8" ht="34.5">
      <c r="A44" s="47" t="s">
        <v>315</v>
      </c>
      <c r="B44" s="42" t="s">
        <v>316</v>
      </c>
      <c r="C44" s="43" t="s">
        <v>317</v>
      </c>
      <c r="D44" s="9" t="s">
        <v>36</v>
      </c>
      <c r="E44">
        <f>VLOOKUP(D44,Resumen!$B$21:$C$26,2,0)</f>
        <v>0.9500000000000001</v>
      </c>
      <c r="H44" s="44"/>
    </row>
  </sheetData>
  <sheetProtection selectLockedCells="1" selectUnlockedCells="1"/>
  <mergeCells count="11">
    <mergeCell ref="B2:C2"/>
    <mergeCell ref="B3:C3"/>
    <mergeCell ref="B8:C8"/>
    <mergeCell ref="B12:C12"/>
    <mergeCell ref="B15:C15"/>
    <mergeCell ref="B18:C18"/>
    <mergeCell ref="B20:C20"/>
    <mergeCell ref="B23:C23"/>
    <mergeCell ref="B28:C28"/>
    <mergeCell ref="B34:C34"/>
    <mergeCell ref="B38:C38"/>
  </mergeCells>
  <conditionalFormatting sqref="D34:D44 D4:D29">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conditionalFormatting sqref="D30">
    <cfRule type="cellIs" priority="7" dxfId="0" operator="equal" stopIfTrue="1">
      <formula>Resumen!$B$21</formula>
    </cfRule>
    <cfRule type="cellIs" priority="8" dxfId="1" operator="equal" stopIfTrue="1">
      <formula>Resumen!$B$22</formula>
    </cfRule>
    <cfRule type="cellIs" priority="9" dxfId="2" operator="equal" stopIfTrue="1">
      <formula>Resumen!$B$23</formula>
    </cfRule>
    <cfRule type="cellIs" priority="10" dxfId="3" operator="equal" stopIfTrue="1">
      <formula>Resumen!$B$24</formula>
    </cfRule>
    <cfRule type="cellIs" priority="11" dxfId="4" operator="equal" stopIfTrue="1">
      <formula>Resumen!$B$25</formula>
    </cfRule>
    <cfRule type="cellIs" priority="12" dxfId="8" operator="equal" stopIfTrue="1">
      <formula>Resumen!$B$27</formula>
    </cfRule>
  </conditionalFormatting>
  <conditionalFormatting sqref="D31">
    <cfRule type="cellIs" priority="13" dxfId="0" operator="equal" stopIfTrue="1">
      <formula>Resumen!$B$21</formula>
    </cfRule>
    <cfRule type="cellIs" priority="14" dxfId="1" operator="equal" stopIfTrue="1">
      <formula>Resumen!$B$22</formula>
    </cfRule>
    <cfRule type="cellIs" priority="15" dxfId="2" operator="equal" stopIfTrue="1">
      <formula>Resumen!$B$23</formula>
    </cfRule>
    <cfRule type="cellIs" priority="16" dxfId="3" operator="equal" stopIfTrue="1">
      <formula>Resumen!$B$24</formula>
    </cfRule>
    <cfRule type="cellIs" priority="17" dxfId="4" operator="equal" stopIfTrue="1">
      <formula>Resumen!$B$25</formula>
    </cfRule>
    <cfRule type="cellIs" priority="18" dxfId="8" operator="equal" stopIfTrue="1">
      <formula>Resumen!$B$27</formula>
    </cfRule>
  </conditionalFormatting>
  <conditionalFormatting sqref="D32">
    <cfRule type="cellIs" priority="19" dxfId="0" operator="equal" stopIfTrue="1">
      <formula>Resumen!$B$21</formula>
    </cfRule>
    <cfRule type="cellIs" priority="20" dxfId="1" operator="equal" stopIfTrue="1">
      <formula>Resumen!$B$22</formula>
    </cfRule>
    <cfRule type="cellIs" priority="21" dxfId="2" operator="equal" stopIfTrue="1">
      <formula>Resumen!$B$23</formula>
    </cfRule>
    <cfRule type="cellIs" priority="22" dxfId="3" operator="equal" stopIfTrue="1">
      <formula>Resumen!$B$24</formula>
    </cfRule>
    <cfRule type="cellIs" priority="23" dxfId="4" operator="equal" stopIfTrue="1">
      <formula>Resumen!$B$25</formula>
    </cfRule>
    <cfRule type="cellIs" priority="24" dxfId="8" operator="equal" stopIfTrue="1">
      <formula>Resumen!$B$27</formula>
    </cfRule>
  </conditionalFormatting>
  <conditionalFormatting sqref="D33">
    <cfRule type="cellIs" priority="25" dxfId="0" operator="equal" stopIfTrue="1">
      <formula>Resumen!$B$21</formula>
    </cfRule>
    <cfRule type="cellIs" priority="26" dxfId="1" operator="equal" stopIfTrue="1">
      <formula>Resumen!$B$22</formula>
    </cfRule>
    <cfRule type="cellIs" priority="27" dxfId="2" operator="equal" stopIfTrue="1">
      <formula>Resumen!$B$23</formula>
    </cfRule>
    <cfRule type="cellIs" priority="28" dxfId="3" operator="equal" stopIfTrue="1">
      <formula>Resumen!$B$24</formula>
    </cfRule>
    <cfRule type="cellIs" priority="29" dxfId="4" operator="equal" stopIfTrue="1">
      <formula>Resumen!$B$25</formula>
    </cfRule>
    <cfRule type="cellIs" priority="30" dxfId="8" operator="equal" stopIfTrue="1">
      <formula>Resumen!$B$27</formula>
    </cfRule>
  </conditionalFormatting>
  <dataValidations count="1">
    <dataValidation type="list" operator="equal" allowBlank="1" showErrorMessage="1" sqref="D4:D7 D9:D11 D13:D14 D16:D17 D19 D21:D22 D24:D27 D29:D33 D35:D37 D39:D4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D28" sqref="D28"/>
    </sheetView>
  </sheetViews>
  <sheetFormatPr defaultColWidth="11.421875" defaultRowHeight="12.75"/>
  <cols>
    <col min="1" max="1" width="11.57421875" style="0" customWidth="1"/>
    <col min="2" max="2" width="49.7109375" style="0" customWidth="1"/>
    <col min="3" max="3" width="58.140625" style="0" customWidth="1"/>
    <col min="4" max="4" width="13.421875" style="0" customWidth="1"/>
    <col min="5" max="7" width="0" style="0" hidden="1" customWidth="1"/>
    <col min="8" max="8" width="41.57421875" style="0" customWidth="1"/>
    <col min="9" max="16384" width="11.57421875" style="0" customWidth="1"/>
  </cols>
  <sheetData>
    <row r="1" spans="1:8" ht="36.75">
      <c r="A1" s="20" t="s">
        <v>48</v>
      </c>
      <c r="B1" s="21" t="s">
        <v>49</v>
      </c>
      <c r="C1" s="21" t="s">
        <v>50</v>
      </c>
      <c r="D1" s="21" t="s">
        <v>543</v>
      </c>
      <c r="F1" s="21" t="s">
        <v>45</v>
      </c>
      <c r="G1" s="21" t="s">
        <v>46</v>
      </c>
      <c r="H1" s="21" t="s">
        <v>544</v>
      </c>
    </row>
    <row r="2" spans="1:8" ht="22.5" customHeight="1">
      <c r="A2" s="22">
        <v>11</v>
      </c>
      <c r="B2" s="23" t="s">
        <v>318</v>
      </c>
      <c r="C2" s="23"/>
      <c r="D2" s="24"/>
      <c r="E2">
        <f>AVERAGE(E3,E5,E10,E14,E22,E29,E32)</f>
        <v>0.3336734693877551</v>
      </c>
      <c r="F2">
        <f>SUM(COUNTIF($E$4,"&gt;=0,5"),COUNTIF($E$6:$E$9,"&gt;=0,5"),COUNTIF($E$11:$E$13,"&gt;=0,5"),COUNTIF($E$16:$E$16,"&gt;=0,5"),COUNTIF($E$19,"&gt;=0,5"),COUNTIF($E$23:$E$28,"&gt;=0,5"),COUNTIF($E$30:$E$31,"&gt;=0,5"),COUNTIF($E$33:$E$34,"&gt;=0,5"))</f>
        <v>8</v>
      </c>
      <c r="G2">
        <f>SUM(COUNTIF($E$4,"&lt;0,5"),COUNTIF($E$6:$E$9,"&lt;0,5"),COUNTIF($E$11:$E$13,"&lt;0,5"),COUNTIF($E$15:$E$16,"&lt;0,5"),COUNTIF($E$19,"&lt;0,5"),COUNTIF($E$23:$E$28,"&lt;0,5"),COUNTIF($E$30:$E$31,"&lt;0,5"),COUNTIF($E$33:$E$34,"&lt;0,5"))</f>
        <v>13</v>
      </c>
      <c r="H2" s="24"/>
    </row>
    <row r="3" spans="1:8" ht="17.25" customHeight="1">
      <c r="A3" s="25" t="s">
        <v>319</v>
      </c>
      <c r="B3" s="34" t="s">
        <v>320</v>
      </c>
      <c r="C3" s="34"/>
      <c r="D3" s="27"/>
      <c r="E3">
        <f>AVERAGE(E4)</f>
        <v>0.1</v>
      </c>
      <c r="H3" s="27"/>
    </row>
    <row r="4" spans="1:8" ht="34.5">
      <c r="A4" s="47" t="s">
        <v>321</v>
      </c>
      <c r="B4" s="42" t="s">
        <v>322</v>
      </c>
      <c r="C4" s="43" t="s">
        <v>323</v>
      </c>
      <c r="D4" s="9" t="s">
        <v>27</v>
      </c>
      <c r="E4">
        <f>VLOOKUP(D4,Resumen!$B$21:$C$26,2,0)</f>
        <v>0.1</v>
      </c>
      <c r="F4" s="19" t="s">
        <v>24</v>
      </c>
      <c r="G4">
        <f>COUNTIF($D$4:$D$100,F4)</f>
        <v>5</v>
      </c>
      <c r="H4" s="44"/>
    </row>
    <row r="5" spans="1:8" ht="17.25" customHeight="1">
      <c r="A5" s="25" t="s">
        <v>324</v>
      </c>
      <c r="B5" s="34" t="s">
        <v>325</v>
      </c>
      <c r="C5" s="34"/>
      <c r="D5" s="27"/>
      <c r="E5">
        <f>AVERAGE(E6:E9)</f>
        <v>0.07500000000000001</v>
      </c>
      <c r="F5" s="19" t="s">
        <v>27</v>
      </c>
      <c r="G5">
        <f>COUNTIF($D$4:$D$100,F5)</f>
        <v>10</v>
      </c>
      <c r="H5" s="27"/>
    </row>
    <row r="6" spans="1:8" ht="34.5">
      <c r="A6" s="47" t="s">
        <v>326</v>
      </c>
      <c r="B6" s="42" t="s">
        <v>327</v>
      </c>
      <c r="C6" s="43" t="s">
        <v>328</v>
      </c>
      <c r="D6" s="9" t="s">
        <v>27</v>
      </c>
      <c r="E6">
        <f>VLOOKUP(D6,Resumen!$B$21:$C$26,2,0)</f>
        <v>0.1</v>
      </c>
      <c r="F6" s="19" t="s">
        <v>30</v>
      </c>
      <c r="G6">
        <f>COUNTIF($D$4:$D$100,F6)</f>
        <v>2</v>
      </c>
      <c r="H6" s="44"/>
    </row>
    <row r="7" spans="1:8" ht="23.25">
      <c r="A7" s="47" t="s">
        <v>329</v>
      </c>
      <c r="B7" s="42" t="s">
        <v>330</v>
      </c>
      <c r="C7" s="43" t="s">
        <v>331</v>
      </c>
      <c r="D7" s="9" t="s">
        <v>27</v>
      </c>
      <c r="E7">
        <f>VLOOKUP(D7,Resumen!$B$21:$C$26,2,0)</f>
        <v>0.1</v>
      </c>
      <c r="F7" s="19" t="s">
        <v>33</v>
      </c>
      <c r="G7">
        <f>COUNTIF($D$4:$D$100,F7)</f>
        <v>1</v>
      </c>
      <c r="H7" s="44"/>
    </row>
    <row r="8" spans="1:8" ht="23.25">
      <c r="A8" s="47" t="s">
        <v>332</v>
      </c>
      <c r="B8" s="42" t="s">
        <v>333</v>
      </c>
      <c r="C8" s="43" t="s">
        <v>334</v>
      </c>
      <c r="D8" s="9" t="s">
        <v>27</v>
      </c>
      <c r="E8">
        <f>VLOOKUP(D8,Resumen!$B$21:$C$26,2,0)</f>
        <v>0.1</v>
      </c>
      <c r="F8" s="19" t="s">
        <v>36</v>
      </c>
      <c r="G8">
        <f>COUNTIF($D$4:$D$100,F8)</f>
        <v>7</v>
      </c>
      <c r="H8" s="44"/>
    </row>
    <row r="9" spans="1:8" ht="23.25">
      <c r="A9" s="47" t="s">
        <v>335</v>
      </c>
      <c r="B9" s="42" t="s">
        <v>336</v>
      </c>
      <c r="C9" s="43" t="s">
        <v>337</v>
      </c>
      <c r="D9" s="9" t="s">
        <v>24</v>
      </c>
      <c r="E9">
        <f>VLOOKUP(D9,Resumen!$B$21:$C$26,2,0)</f>
        <v>0</v>
      </c>
      <c r="F9" s="19" t="s">
        <v>39</v>
      </c>
      <c r="G9">
        <f>COUNTIF($D$4:$D$100,F9)</f>
        <v>0</v>
      </c>
      <c r="H9" s="44"/>
    </row>
    <row r="10" spans="1:8" ht="17.25" customHeight="1">
      <c r="A10" s="25" t="s">
        <v>338</v>
      </c>
      <c r="B10" s="34" t="s">
        <v>339</v>
      </c>
      <c r="C10" s="34"/>
      <c r="D10" s="27"/>
      <c r="E10">
        <f>AVERAGE(E11:E13)</f>
        <v>0.10000000000000002</v>
      </c>
      <c r="F10" s="19" t="s">
        <v>42</v>
      </c>
      <c r="G10">
        <f>COUNTIF($D$4:$D$100,F10)</f>
        <v>0</v>
      </c>
      <c r="H10" s="27"/>
    </row>
    <row r="11" spans="1:8" ht="23.25">
      <c r="A11" s="47" t="s">
        <v>340</v>
      </c>
      <c r="B11" s="42" t="s">
        <v>341</v>
      </c>
      <c r="C11" s="43" t="s">
        <v>551</v>
      </c>
      <c r="D11" s="9" t="s">
        <v>27</v>
      </c>
      <c r="E11">
        <f>VLOOKUP(D11,Resumen!$B$21:$C$26,2,0)</f>
        <v>0.1</v>
      </c>
      <c r="H11" s="44"/>
    </row>
    <row r="12" spans="1:8" ht="23.25">
      <c r="A12" s="47" t="s">
        <v>343</v>
      </c>
      <c r="B12" s="42" t="s">
        <v>344</v>
      </c>
      <c r="C12" s="43" t="s">
        <v>345</v>
      </c>
      <c r="D12" s="9" t="s">
        <v>27</v>
      </c>
      <c r="E12">
        <f>VLOOKUP(D12,Resumen!$B$21:$C$26,2,0)</f>
        <v>0.1</v>
      </c>
      <c r="F12" s="45" t="s">
        <v>545</v>
      </c>
      <c r="G12" s="13">
        <f>SUM(G4:G5)</f>
        <v>15</v>
      </c>
      <c r="H12" s="44"/>
    </row>
    <row r="13" spans="1:8" ht="45.75">
      <c r="A13" s="47" t="s">
        <v>346</v>
      </c>
      <c r="B13" s="42" t="s">
        <v>347</v>
      </c>
      <c r="C13" s="43" t="s">
        <v>348</v>
      </c>
      <c r="D13" s="9" t="s">
        <v>27</v>
      </c>
      <c r="E13">
        <f>VLOOKUP(D13,Resumen!$B$21:$C$26,2,0)</f>
        <v>0.1</v>
      </c>
      <c r="F13" s="45" t="s">
        <v>546</v>
      </c>
      <c r="G13" s="13">
        <f>SUM(G6:G7)</f>
        <v>3</v>
      </c>
      <c r="H13" s="44"/>
    </row>
    <row r="14" spans="1:8" ht="17.25" customHeight="1">
      <c r="A14" s="25" t="s">
        <v>349</v>
      </c>
      <c r="B14" s="34" t="s">
        <v>350</v>
      </c>
      <c r="C14" s="34"/>
      <c r="D14" s="27"/>
      <c r="E14">
        <f>AVERAGE(E15:E21)</f>
        <v>0.18571428571428572</v>
      </c>
      <c r="F14" s="45" t="s">
        <v>544</v>
      </c>
      <c r="G14" s="13">
        <f>SUM(G8:G9)</f>
        <v>7</v>
      </c>
      <c r="H14" s="27"/>
    </row>
    <row r="15" spans="1:8" ht="23.25">
      <c r="A15" s="47" t="s">
        <v>351</v>
      </c>
      <c r="B15" s="42" t="s">
        <v>352</v>
      </c>
      <c r="C15" s="43" t="s">
        <v>353</v>
      </c>
      <c r="D15" s="9" t="s">
        <v>27</v>
      </c>
      <c r="E15">
        <f>VLOOKUP(D15,Resumen!$B$21:$C$26,2,0)</f>
        <v>0.1</v>
      </c>
      <c r="H15" s="44"/>
    </row>
    <row r="16" spans="1:8" ht="23.25">
      <c r="A16" s="47" t="s">
        <v>354</v>
      </c>
      <c r="B16" s="42" t="s">
        <v>355</v>
      </c>
      <c r="C16" s="43" t="s">
        <v>356</v>
      </c>
      <c r="D16" s="9" t="s">
        <v>27</v>
      </c>
      <c r="E16">
        <f>VLOOKUP(D16,Resumen!$B$21:$C$26,2,0)</f>
        <v>0.1</v>
      </c>
      <c r="H16" s="44"/>
    </row>
    <row r="17" spans="1:8" ht="34.5">
      <c r="A17" s="47" t="s">
        <v>357</v>
      </c>
      <c r="B17" s="42" t="s">
        <v>358</v>
      </c>
      <c r="C17" s="43" t="s">
        <v>359</v>
      </c>
      <c r="D17" s="9" t="s">
        <v>27</v>
      </c>
      <c r="E17">
        <f>VLOOKUP(D17,Resumen!$B$21:$C$26,2,0)</f>
        <v>0.1</v>
      </c>
      <c r="H17" s="44"/>
    </row>
    <row r="18" spans="1:8" ht="24.75">
      <c r="A18" s="47" t="s">
        <v>360</v>
      </c>
      <c r="B18" s="42" t="s">
        <v>361</v>
      </c>
      <c r="C18" s="43" t="s">
        <v>362</v>
      </c>
      <c r="D18" s="9" t="s">
        <v>24</v>
      </c>
      <c r="E18">
        <f>VLOOKUP(D18,Resumen!$B$21:$C$26,2,0)</f>
        <v>0</v>
      </c>
      <c r="H18" s="44"/>
    </row>
    <row r="19" spans="1:8" ht="23.25">
      <c r="A19" s="47" t="s">
        <v>363</v>
      </c>
      <c r="B19" s="42" t="s">
        <v>364</v>
      </c>
      <c r="C19" s="43" t="s">
        <v>365</v>
      </c>
      <c r="D19" s="9" t="s">
        <v>24</v>
      </c>
      <c r="E19">
        <f>VLOOKUP(D19,Resumen!$B$21:$C$26,2,0)</f>
        <v>0</v>
      </c>
      <c r="H19" s="44"/>
    </row>
    <row r="20" spans="1:8" ht="57">
      <c r="A20" s="47" t="s">
        <v>366</v>
      </c>
      <c r="B20" s="42" t="s">
        <v>367</v>
      </c>
      <c r="C20" s="43" t="s">
        <v>368</v>
      </c>
      <c r="D20" s="9" t="s">
        <v>30</v>
      </c>
      <c r="E20">
        <f>VLOOKUP(D20,Resumen!$B$21:$C$26,2,0)</f>
        <v>0.5</v>
      </c>
      <c r="H20" s="44"/>
    </row>
    <row r="21" spans="1:8" ht="45.75">
      <c r="A21" s="47" t="s">
        <v>369</v>
      </c>
      <c r="B21" s="42" t="s">
        <v>370</v>
      </c>
      <c r="C21" s="43" t="s">
        <v>371</v>
      </c>
      <c r="D21" s="9" t="s">
        <v>30</v>
      </c>
      <c r="E21">
        <f>VLOOKUP(D21,Resumen!$B$21:$C$26,2,0)</f>
        <v>0.5</v>
      </c>
      <c r="H21" s="44"/>
    </row>
    <row r="22" spans="1:8" ht="17.25" customHeight="1">
      <c r="A22" s="25" t="s">
        <v>372</v>
      </c>
      <c r="B22" s="34" t="s">
        <v>373</v>
      </c>
      <c r="C22" s="34"/>
      <c r="D22" s="27"/>
      <c r="E22">
        <f>AVERAGE(E23:E28)</f>
        <v>0.9500000000000001</v>
      </c>
      <c r="H22" s="27"/>
    </row>
    <row r="23" spans="1:8" ht="23.25">
      <c r="A23" s="47" t="s">
        <v>374</v>
      </c>
      <c r="B23" s="42" t="s">
        <v>375</v>
      </c>
      <c r="C23" s="43" t="s">
        <v>552</v>
      </c>
      <c r="D23" s="9" t="s">
        <v>36</v>
      </c>
      <c r="E23">
        <f>VLOOKUP(D23,Resumen!$B$21:$C$26,2,0)</f>
        <v>0.9500000000000001</v>
      </c>
      <c r="H23" s="44"/>
    </row>
    <row r="24" spans="1:8" ht="45.75">
      <c r="A24" s="47" t="s">
        <v>377</v>
      </c>
      <c r="B24" s="42" t="s">
        <v>378</v>
      </c>
      <c r="C24" s="43" t="s">
        <v>379</v>
      </c>
      <c r="D24" s="9" t="s">
        <v>36</v>
      </c>
      <c r="E24">
        <f>VLOOKUP(D24,Resumen!$B$21:$C$26,2,0)</f>
        <v>0.9500000000000001</v>
      </c>
      <c r="H24" s="44"/>
    </row>
    <row r="25" spans="1:8" ht="23.25">
      <c r="A25" s="47" t="s">
        <v>380</v>
      </c>
      <c r="B25" s="42" t="s">
        <v>381</v>
      </c>
      <c r="C25" s="43" t="s">
        <v>382</v>
      </c>
      <c r="D25" s="9" t="s">
        <v>36</v>
      </c>
      <c r="E25">
        <f>VLOOKUP(D25,Resumen!$B$21:$C$26,2,0)</f>
        <v>0.9500000000000001</v>
      </c>
      <c r="H25" s="44"/>
    </row>
    <row r="26" spans="1:8" ht="34.5">
      <c r="A26" s="47" t="s">
        <v>383</v>
      </c>
      <c r="B26" s="42" t="s">
        <v>384</v>
      </c>
      <c r="C26" s="43" t="s">
        <v>385</v>
      </c>
      <c r="D26" s="9" t="s">
        <v>36</v>
      </c>
      <c r="E26">
        <f>VLOOKUP(D26,Resumen!$B$21:$C$26,2,0)</f>
        <v>0.9500000000000001</v>
      </c>
      <c r="H26" s="44"/>
    </row>
    <row r="27" spans="1:8" ht="23.25">
      <c r="A27" s="47" t="s">
        <v>386</v>
      </c>
      <c r="B27" s="42" t="s">
        <v>387</v>
      </c>
      <c r="C27" s="43" t="s">
        <v>388</v>
      </c>
      <c r="D27" s="9" t="s">
        <v>36</v>
      </c>
      <c r="E27">
        <f>VLOOKUP(D27,Resumen!$B$21:$C$26,2,0)</f>
        <v>0.9500000000000001</v>
      </c>
      <c r="H27" s="44"/>
    </row>
    <row r="28" spans="1:8" ht="23.25">
      <c r="A28" s="47" t="s">
        <v>389</v>
      </c>
      <c r="B28" s="42" t="s">
        <v>390</v>
      </c>
      <c r="C28" s="43" t="s">
        <v>391</v>
      </c>
      <c r="D28" s="9" t="s">
        <v>36</v>
      </c>
      <c r="E28">
        <f>VLOOKUP(D28,Resumen!$B$21:$C$26,2,0)</f>
        <v>0.9500000000000001</v>
      </c>
      <c r="H28" s="44"/>
    </row>
    <row r="29" spans="1:8" ht="17.25" customHeight="1">
      <c r="A29" s="25" t="s">
        <v>392</v>
      </c>
      <c r="B29" s="34" t="s">
        <v>393</v>
      </c>
      <c r="C29" s="34"/>
      <c r="D29" s="27"/>
      <c r="E29">
        <f>AVERAGE(E30:E31)</f>
        <v>0.925</v>
      </c>
      <c r="H29" s="27"/>
    </row>
    <row r="30" spans="1:8" ht="45.75">
      <c r="A30" s="47" t="s">
        <v>394</v>
      </c>
      <c r="B30" s="42" t="s">
        <v>395</v>
      </c>
      <c r="C30" s="43" t="s">
        <v>396</v>
      </c>
      <c r="D30" s="9" t="s">
        <v>36</v>
      </c>
      <c r="E30">
        <f>VLOOKUP(D30,Resumen!$B$21:$C$26,2,0)</f>
        <v>0.9500000000000001</v>
      </c>
      <c r="H30" s="44"/>
    </row>
    <row r="31" spans="1:8" ht="23.25">
      <c r="A31" s="47" t="s">
        <v>397</v>
      </c>
      <c r="B31" s="42" t="s">
        <v>398</v>
      </c>
      <c r="C31" s="43" t="s">
        <v>399</v>
      </c>
      <c r="D31" s="9" t="s">
        <v>33</v>
      </c>
      <c r="E31">
        <f>VLOOKUP(D31,Resumen!$B$21:$C$26,2,0)</f>
        <v>0.9</v>
      </c>
      <c r="H31" s="44"/>
    </row>
    <row r="32" spans="1:8" ht="17.25" customHeight="1">
      <c r="A32" s="25" t="s">
        <v>400</v>
      </c>
      <c r="B32" s="34" t="s">
        <v>401</v>
      </c>
      <c r="C32" s="34"/>
      <c r="D32" s="27"/>
      <c r="E32">
        <f>AVERAGE(E33:E34)</f>
        <v>0</v>
      </c>
      <c r="H32" s="27"/>
    </row>
    <row r="33" spans="1:8" ht="34.5">
      <c r="A33" s="47" t="s">
        <v>402</v>
      </c>
      <c r="B33" s="42" t="s">
        <v>403</v>
      </c>
      <c r="C33" s="43" t="s">
        <v>404</v>
      </c>
      <c r="D33" s="9" t="s">
        <v>24</v>
      </c>
      <c r="E33">
        <f>VLOOKUP(D33,Resumen!$B$21:$C$26,2,0)</f>
        <v>0</v>
      </c>
      <c r="H33" s="44"/>
    </row>
    <row r="34" spans="1:8" ht="23.25">
      <c r="A34" s="47" t="s">
        <v>405</v>
      </c>
      <c r="B34" s="42" t="s">
        <v>406</v>
      </c>
      <c r="C34" s="43" t="s">
        <v>407</v>
      </c>
      <c r="D34" s="9" t="s">
        <v>24</v>
      </c>
      <c r="E34">
        <f>VLOOKUP(D34,Resumen!$B$21:$C$26,2,0)</f>
        <v>0</v>
      </c>
      <c r="H34" s="44"/>
    </row>
  </sheetData>
  <sheetProtection selectLockedCells="1" selectUnlockedCells="1"/>
  <mergeCells count="8">
    <mergeCell ref="B2:C2"/>
    <mergeCell ref="B3:C3"/>
    <mergeCell ref="B5:C5"/>
    <mergeCell ref="B10:C10"/>
    <mergeCell ref="B14:C14"/>
    <mergeCell ref="B22:C22"/>
    <mergeCell ref="B29:C29"/>
    <mergeCell ref="B32:C32"/>
  </mergeCells>
  <conditionalFormatting sqref="D33:D34 D4 D16:D21 D23:D28 D30:D3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conditionalFormatting sqref="D9">
    <cfRule type="cellIs" priority="7" dxfId="0" operator="equal" stopIfTrue="1">
      <formula>Resumen!$B$21</formula>
    </cfRule>
    <cfRule type="cellIs" priority="8" dxfId="1" operator="equal" stopIfTrue="1">
      <formula>Resumen!$B$22</formula>
    </cfRule>
    <cfRule type="cellIs" priority="9" dxfId="2" operator="equal" stopIfTrue="1">
      <formula>Resumen!$B$23</formula>
    </cfRule>
    <cfRule type="cellIs" priority="10" dxfId="3" operator="equal" stopIfTrue="1">
      <formula>Resumen!$B$24</formula>
    </cfRule>
    <cfRule type="cellIs" priority="11" dxfId="4" operator="equal" stopIfTrue="1">
      <formula>Resumen!$B$25</formula>
    </cfRule>
    <cfRule type="cellIs" priority="12" dxfId="8" operator="equal" stopIfTrue="1">
      <formula>Resumen!$B$27</formula>
    </cfRule>
  </conditionalFormatting>
  <conditionalFormatting sqref="D17">
    <cfRule type="cellIs" priority="13" dxfId="0" operator="equal" stopIfTrue="1">
      <formula>Resumen!$B$21</formula>
    </cfRule>
    <cfRule type="cellIs" priority="14" dxfId="1" operator="equal" stopIfTrue="1">
      <formula>Resumen!$B$22</formula>
    </cfRule>
    <cfRule type="cellIs" priority="15" dxfId="2" operator="equal" stopIfTrue="1">
      <formula>Resumen!$B$23</formula>
    </cfRule>
    <cfRule type="cellIs" priority="16" dxfId="3" operator="equal" stopIfTrue="1">
      <formula>Resumen!$B$24</formula>
    </cfRule>
    <cfRule type="cellIs" priority="17" dxfId="4" operator="equal" stopIfTrue="1">
      <formula>Resumen!$B$25</formula>
    </cfRule>
    <cfRule type="cellIs" priority="18" dxfId="8" operator="equal" stopIfTrue="1">
      <formula>Resumen!$B$27</formula>
    </cfRule>
  </conditionalFormatting>
  <conditionalFormatting sqref="D18">
    <cfRule type="cellIs" priority="19" dxfId="0" operator="equal" stopIfTrue="1">
      <formula>Resumen!$B$21</formula>
    </cfRule>
    <cfRule type="cellIs" priority="20" dxfId="1" operator="equal" stopIfTrue="1">
      <formula>Resumen!$B$22</formula>
    </cfRule>
    <cfRule type="cellIs" priority="21" dxfId="2" operator="equal" stopIfTrue="1">
      <formula>Resumen!$B$23</formula>
    </cfRule>
    <cfRule type="cellIs" priority="22" dxfId="3" operator="equal" stopIfTrue="1">
      <formula>Resumen!$B$24</formula>
    </cfRule>
    <cfRule type="cellIs" priority="23" dxfId="4" operator="equal" stopIfTrue="1">
      <formula>Resumen!$B$25</formula>
    </cfRule>
    <cfRule type="cellIs" priority="24" dxfId="8" operator="equal" stopIfTrue="1">
      <formula>Resumen!$B$27</formula>
    </cfRule>
  </conditionalFormatting>
  <conditionalFormatting sqref="D19">
    <cfRule type="cellIs" priority="25" dxfId="0" operator="equal" stopIfTrue="1">
      <formula>Resumen!$B$21</formula>
    </cfRule>
    <cfRule type="cellIs" priority="26" dxfId="1" operator="equal" stopIfTrue="1">
      <formula>Resumen!$B$22</formula>
    </cfRule>
    <cfRule type="cellIs" priority="27" dxfId="2" operator="equal" stopIfTrue="1">
      <formula>Resumen!$B$23</formula>
    </cfRule>
    <cfRule type="cellIs" priority="28" dxfId="3" operator="equal" stopIfTrue="1">
      <formula>Resumen!$B$24</formula>
    </cfRule>
    <cfRule type="cellIs" priority="29" dxfId="4" operator="equal" stopIfTrue="1">
      <formula>Resumen!$B$25</formula>
    </cfRule>
    <cfRule type="cellIs" priority="30" dxfId="8" operator="equal" stopIfTrue="1">
      <formula>Resumen!$B$27</formula>
    </cfRule>
  </conditionalFormatting>
  <conditionalFormatting sqref="D20">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fRule type="cellIs" priority="36" dxfId="8" operator="equal" stopIfTrue="1">
      <formula>Resumen!$B$27</formula>
    </cfRule>
  </conditionalFormatting>
  <conditionalFormatting sqref="D6">
    <cfRule type="cellIs" priority="37" dxfId="0" operator="equal" stopIfTrue="1">
      <formula>Resumen!$B$21</formula>
    </cfRule>
    <cfRule type="cellIs" priority="38" dxfId="1" operator="equal" stopIfTrue="1">
      <formula>Resumen!$B$22</formula>
    </cfRule>
    <cfRule type="cellIs" priority="39" dxfId="2" operator="equal" stopIfTrue="1">
      <formula>Resumen!$B$23</formula>
    </cfRule>
    <cfRule type="cellIs" priority="40" dxfId="3" operator="equal" stopIfTrue="1">
      <formula>Resumen!$B$24</formula>
    </cfRule>
    <cfRule type="cellIs" priority="41" dxfId="4" operator="equal" stopIfTrue="1">
      <formula>Resumen!$B$25</formula>
    </cfRule>
    <cfRule type="cellIs" priority="42" dxfId="8" operator="equal" stopIfTrue="1">
      <formula>Resumen!$B$27</formula>
    </cfRule>
  </conditionalFormatting>
  <conditionalFormatting sqref="D7">
    <cfRule type="cellIs" priority="43" dxfId="0" operator="equal" stopIfTrue="1">
      <formula>Resumen!$B$21</formula>
    </cfRule>
    <cfRule type="cellIs" priority="44" dxfId="1" operator="equal" stopIfTrue="1">
      <formula>Resumen!$B$22</formula>
    </cfRule>
    <cfRule type="cellIs" priority="45" dxfId="2" operator="equal" stopIfTrue="1">
      <formula>Resumen!$B$23</formula>
    </cfRule>
    <cfRule type="cellIs" priority="46" dxfId="3" operator="equal" stopIfTrue="1">
      <formula>Resumen!$B$24</formula>
    </cfRule>
    <cfRule type="cellIs" priority="47" dxfId="4" operator="equal" stopIfTrue="1">
      <formula>Resumen!$B$25</formula>
    </cfRule>
    <cfRule type="cellIs" priority="48" dxfId="8" operator="equal" stopIfTrue="1">
      <formula>Resumen!$B$27</formula>
    </cfRule>
  </conditionalFormatting>
  <conditionalFormatting sqref="D8">
    <cfRule type="cellIs" priority="49" dxfId="0" operator="equal" stopIfTrue="1">
      <formula>Resumen!$B$21</formula>
    </cfRule>
    <cfRule type="cellIs" priority="50" dxfId="1" operator="equal" stopIfTrue="1">
      <formula>Resumen!$B$22</formula>
    </cfRule>
    <cfRule type="cellIs" priority="51" dxfId="2" operator="equal" stopIfTrue="1">
      <formula>Resumen!$B$23</formula>
    </cfRule>
    <cfRule type="cellIs" priority="52" dxfId="3" operator="equal" stopIfTrue="1">
      <formula>Resumen!$B$24</formula>
    </cfRule>
    <cfRule type="cellIs" priority="53" dxfId="4" operator="equal" stopIfTrue="1">
      <formula>Resumen!$B$25</formula>
    </cfRule>
    <cfRule type="cellIs" priority="54" dxfId="8" operator="equal" stopIfTrue="1">
      <formula>Resumen!$B$27</formula>
    </cfRule>
  </conditionalFormatting>
  <conditionalFormatting sqref="D11">
    <cfRule type="cellIs" priority="55" dxfId="0" operator="equal" stopIfTrue="1">
      <formula>Resumen!$B$21</formula>
    </cfRule>
    <cfRule type="cellIs" priority="56" dxfId="1" operator="equal" stopIfTrue="1">
      <formula>Resumen!$B$22</formula>
    </cfRule>
    <cfRule type="cellIs" priority="57" dxfId="2" operator="equal" stopIfTrue="1">
      <formula>Resumen!$B$23</formula>
    </cfRule>
    <cfRule type="cellIs" priority="58" dxfId="3" operator="equal" stopIfTrue="1">
      <formula>Resumen!$B$24</formula>
    </cfRule>
    <cfRule type="cellIs" priority="59" dxfId="4" operator="equal" stopIfTrue="1">
      <formula>Resumen!$B$25</formula>
    </cfRule>
    <cfRule type="cellIs" priority="60" dxfId="8" operator="equal" stopIfTrue="1">
      <formula>Resumen!$B$27</formula>
    </cfRule>
  </conditionalFormatting>
  <conditionalFormatting sqref="D12">
    <cfRule type="cellIs" priority="61" dxfId="0" operator="equal" stopIfTrue="1">
      <formula>Resumen!$B$21</formula>
    </cfRule>
    <cfRule type="cellIs" priority="62" dxfId="1" operator="equal" stopIfTrue="1">
      <formula>Resumen!$B$22</formula>
    </cfRule>
    <cfRule type="cellIs" priority="63" dxfId="2" operator="equal" stopIfTrue="1">
      <formula>Resumen!$B$23</formula>
    </cfRule>
    <cfRule type="cellIs" priority="64" dxfId="3" operator="equal" stopIfTrue="1">
      <formula>Resumen!$B$24</formula>
    </cfRule>
    <cfRule type="cellIs" priority="65" dxfId="4" operator="equal" stopIfTrue="1">
      <formula>Resumen!$B$25</formula>
    </cfRule>
    <cfRule type="cellIs" priority="66" dxfId="8" operator="equal" stopIfTrue="1">
      <formula>Resumen!$B$27</formula>
    </cfRule>
  </conditionalFormatting>
  <conditionalFormatting sqref="D13">
    <cfRule type="cellIs" priority="67" dxfId="0" operator="equal" stopIfTrue="1">
      <formula>Resumen!$B$21</formula>
    </cfRule>
    <cfRule type="cellIs" priority="68" dxfId="1" operator="equal" stopIfTrue="1">
      <formula>Resumen!$B$22</formula>
    </cfRule>
    <cfRule type="cellIs" priority="69" dxfId="2" operator="equal" stopIfTrue="1">
      <formula>Resumen!$B$23</formula>
    </cfRule>
    <cfRule type="cellIs" priority="70" dxfId="3" operator="equal" stopIfTrue="1">
      <formula>Resumen!$B$24</formula>
    </cfRule>
    <cfRule type="cellIs" priority="71" dxfId="4" operator="equal" stopIfTrue="1">
      <formula>Resumen!$B$25</formula>
    </cfRule>
    <cfRule type="cellIs" priority="72" dxfId="8" operator="equal" stopIfTrue="1">
      <formula>Resumen!$B$27</formula>
    </cfRule>
  </conditionalFormatting>
  <conditionalFormatting sqref="D15">
    <cfRule type="cellIs" priority="73" dxfId="0" operator="equal" stopIfTrue="1">
      <formula>Resumen!$B$21</formula>
    </cfRule>
    <cfRule type="cellIs" priority="74" dxfId="1" operator="equal" stopIfTrue="1">
      <formula>Resumen!$B$22</formula>
    </cfRule>
    <cfRule type="cellIs" priority="75" dxfId="2" operator="equal" stopIfTrue="1">
      <formula>Resumen!$B$23</formula>
    </cfRule>
    <cfRule type="cellIs" priority="76" dxfId="3" operator="equal" stopIfTrue="1">
      <formula>Resumen!$B$24</formula>
    </cfRule>
    <cfRule type="cellIs" priority="77" dxfId="4" operator="equal" stopIfTrue="1">
      <formula>Resumen!$B$25</formula>
    </cfRule>
    <cfRule type="cellIs" priority="78" dxfId="8" operator="equal" stopIfTrue="1">
      <formula>Resumen!$B$27</formula>
    </cfRule>
  </conditionalFormatting>
  <conditionalFormatting sqref="D16">
    <cfRule type="cellIs" priority="79" dxfId="0" operator="equal" stopIfTrue="1">
      <formula>Resumen!$B$21</formula>
    </cfRule>
    <cfRule type="cellIs" priority="80" dxfId="1" operator="equal" stopIfTrue="1">
      <formula>Resumen!$B$22</formula>
    </cfRule>
    <cfRule type="cellIs" priority="81" dxfId="2" operator="equal" stopIfTrue="1">
      <formula>Resumen!$B$23</formula>
    </cfRule>
    <cfRule type="cellIs" priority="82" dxfId="3" operator="equal" stopIfTrue="1">
      <formula>Resumen!$B$24</formula>
    </cfRule>
    <cfRule type="cellIs" priority="83" dxfId="4" operator="equal" stopIfTrue="1">
      <formula>Resumen!$B$25</formula>
    </cfRule>
    <cfRule type="cellIs" priority="84" dxfId="8" operator="equal" stopIfTrue="1">
      <formula>Resumen!$B$27</formula>
    </cfRule>
  </conditionalFormatting>
  <dataValidations count="1">
    <dataValidation type="list" operator="equal" allowBlank="1" showErrorMessage="1" sqref="D4 D6:D9 D11:D13 D15:D21 D23:D28 D30:D31 D33:D3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2013-03-10T22:22:49Z</dcterms:created>
  <dcterms:modified xsi:type="dcterms:W3CDTF">2013-05-30T22:05:20Z</dcterms:modified>
  <cp:category/>
  <cp:version/>
  <cp:contentType/>
  <cp:contentStatus/>
  <cp:revision>164</cp:revision>
</cp:coreProperties>
</file>