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 yWindow="48" windowWidth="16356" windowHeight="2616" tabRatio="818"/>
  </bookViews>
  <sheets>
    <sheet name="Parte 1. Activos" sheetId="14" r:id="rId1"/>
    <sheet name="Parte 2. Riesgo Inherente" sheetId="15" r:id="rId2"/>
    <sheet name="Parte 3. Riesgo Residual" sheetId="21" r:id="rId3"/>
  </sheets>
  <externalReferences>
    <externalReference r:id="rId4"/>
    <externalReference r:id="rId5"/>
  </externalReferences>
  <definedNames>
    <definedName name="_xlnm._FilterDatabase" localSheetId="0" hidden="1">'Parte 1. Activos'!$A$10:$BA$57</definedName>
    <definedName name="Administración_de_Inmuebles" localSheetId="2">#REF!</definedName>
    <definedName name="Administración_de_Inmuebles">#REF!</definedName>
    <definedName name="Administración_de_Operaciones" localSheetId="2">#REF!</definedName>
    <definedName name="Administración_de_Operaciones">#REF!</definedName>
    <definedName name="Administración_de_Recursos_Físicos" localSheetId="2">#REF!</definedName>
    <definedName name="Administración_de_Recursos_Físicos">#REF!</definedName>
    <definedName name="Administración_de_Recursos_Humanos" localSheetId="2">#REF!</definedName>
    <definedName name="Administración_de_Recursos_Humanos">#REF!</definedName>
    <definedName name="Almacenamiento_portable" localSheetId="2">#REF!</definedName>
    <definedName name="Almacenamiento_portable">#REF!</definedName>
    <definedName name="Almacenamiento_portátil" localSheetId="2">#REF!</definedName>
    <definedName name="Almacenamiento_portátil">#REF!</definedName>
    <definedName name="Aplicación" localSheetId="2">#REF!</definedName>
    <definedName name="Aplicación">#REF!</definedName>
    <definedName name="Aplicación___Base_de_datos" localSheetId="2">#REF!</definedName>
    <definedName name="Aplicación___Base_de_datos">#REF!</definedName>
    <definedName name="Captaciones" localSheetId="2">#REF!</definedName>
    <definedName name="Captaciones">#REF!</definedName>
    <definedName name="Categoria" localSheetId="2">#REF!</definedName>
    <definedName name="Categoria">#REF!</definedName>
    <definedName name="catod" localSheetId="2">#REF!</definedName>
    <definedName name="catod">#REF!</definedName>
    <definedName name="Colocaciones" localSheetId="2">#REF!</definedName>
    <definedName name="Colocaciones">#REF!</definedName>
    <definedName name="Comercio_Exterior" localSheetId="2">#REF!</definedName>
    <definedName name="Comercio_Exterior">#REF!</definedName>
    <definedName name="Dispositivo_móvil" localSheetId="2">#REF!</definedName>
    <definedName name="Dispositivo_móvil">#REF!</definedName>
    <definedName name="E" localSheetId="2">#REF!</definedName>
    <definedName name="E">#REF!</definedName>
    <definedName name="Electrónico" localSheetId="2">#REF!</definedName>
    <definedName name="Electrónico">#REF!</definedName>
    <definedName name="Electrónico1" localSheetId="2">#REF!</definedName>
    <definedName name="Electrónico1">#REF!</definedName>
    <definedName name="Electrónico2" localSheetId="2">#REF!</definedName>
    <definedName name="Electrónico2">#REF!</definedName>
    <definedName name="ElectrónicoAlmacenamiento_Portátil" localSheetId="2">#REF!</definedName>
    <definedName name="ElectrónicoAlmacenamiento_Portátil">#REF!</definedName>
    <definedName name="Equipo_de_cómputo" localSheetId="2">#REF!</definedName>
    <definedName name="Equipo_de_cómputo">#REF!</definedName>
    <definedName name="Estudios_de_Organización" localSheetId="2">#REF!</definedName>
    <definedName name="Estudios_de_Organización">#REF!</definedName>
    <definedName name="Etiquetaa" localSheetId="2">#REF!</definedName>
    <definedName name="Etiquetaa">#REF!</definedName>
    <definedName name="Etiquetac" localSheetId="2">#REF!</definedName>
    <definedName name="Etiquetac">#REF!</definedName>
    <definedName name="Etiquetai" localSheetId="2">#REF!</definedName>
    <definedName name="Etiquetai">#REF!</definedName>
    <definedName name="Externo" localSheetId="2">#REF!</definedName>
    <definedName name="Externo">#REF!</definedName>
    <definedName name="Físico" localSheetId="2">#REF!</definedName>
    <definedName name="Físico">#REF!</definedName>
    <definedName name="Físico1" localSheetId="2">#REF!</definedName>
    <definedName name="Físico1">#REF!</definedName>
    <definedName name="Físico2" localSheetId="2">#REF!</definedName>
    <definedName name="Físico2">#REF!</definedName>
    <definedName name="FísicoAlmacenamiento_Portátil" localSheetId="2">#REF!</definedName>
    <definedName name="FísicoAlmacenamiento_Portátil">#REF!</definedName>
    <definedName name="Forma" localSheetId="2">#REF!</definedName>
    <definedName name="Forma">#REF!</definedName>
    <definedName name="Gestión_Contable" localSheetId="2">#REF!</definedName>
    <definedName name="Gestión_Contable">#REF!</definedName>
    <definedName name="Gestión_de_IT" localSheetId="2">#REF!</definedName>
    <definedName name="Gestión_de_IT">#REF!</definedName>
    <definedName name="Gestión_de_Seguridad" localSheetId="2">#REF!</definedName>
    <definedName name="Gestión_de_Seguridad">#REF!</definedName>
    <definedName name="Gestión_de_Tesorería" localSheetId="2">#REF!</definedName>
    <definedName name="Gestión_de_Tesorería">#REF!</definedName>
    <definedName name="Gestión_Financiera" localSheetId="2">#REF!</definedName>
    <definedName name="Gestión_Financiera">#REF!</definedName>
    <definedName name="Gestión_Jurídica" localSheetId="2">#REF!</definedName>
    <definedName name="Gestión_Jurídica">#REF!</definedName>
    <definedName name="Gestión_Tributaria" localSheetId="2">#REF!</definedName>
    <definedName name="Gestión_Tributaria">#REF!</definedName>
    <definedName name="Hardware_de_propósito_específico" localSheetId="2">#REF!</definedName>
    <definedName name="Hardware_de_propósito_específico">#REF!</definedName>
    <definedName name="Infraestructura_de_TI" localSheetId="2">#REF!</definedName>
    <definedName name="Infraestructura_de_TI">#REF!</definedName>
    <definedName name="LineaNegocio" localSheetId="2">#REF!</definedName>
    <definedName name="LineaNegocio">#REF!</definedName>
    <definedName name="Mercadeo__Administración__Canales__Quejas_y_Reclamos_" localSheetId="2">#REF!</definedName>
    <definedName name="Mercadeo__Administración__Canales__Quejas_y_Reclamos_">#REF!</definedName>
    <definedName name="Mercadeo__Diseño_y_Seguimiento_a_Ventas_" localSheetId="2">#REF!</definedName>
    <definedName name="Mercadeo__Diseño_y_Seguimiento_a_Ventas_">#REF!</definedName>
    <definedName name="Mercadeo_Administración_Canales_QuejasyReclamos" localSheetId="2">#REF!</definedName>
    <definedName name="Mercadeo_Administración_Canales_QuejasyReclamos">#REF!</definedName>
    <definedName name="n_a" localSheetId="2">#REF!</definedName>
    <definedName name="n_a">#REF!</definedName>
    <definedName name="nivel">'[1]Tipologia de Activos'!$D$5:$D$7</definedName>
    <definedName name="Operaciones_Leasing" localSheetId="2">#REF!</definedName>
    <definedName name="Operaciones_Leasing">#REF!</definedName>
    <definedName name="Otros_Infraestructura" localSheetId="2">#REF!</definedName>
    <definedName name="Otros_Infraestructura">#REF!</definedName>
    <definedName name="Papel" localSheetId="2">#REF!</definedName>
    <definedName name="Papel">#REF!</definedName>
    <definedName name="Proceso" localSheetId="2">#REF!</definedName>
    <definedName name="Proceso">#REF!</definedName>
    <definedName name="Procesos" localSheetId="2">#REF!</definedName>
    <definedName name="Procesos">#REF!</definedName>
    <definedName name="Responsables" localSheetId="2">#REF!</definedName>
    <definedName name="Responsables">#REF!</definedName>
    <definedName name="S" localSheetId="2">#REF!</definedName>
    <definedName name="S">#REF!</definedName>
    <definedName name="Servicios_Canales_Electrónicos" localSheetId="2">#REF!</definedName>
    <definedName name="Servicios_Canales_Electrónicos">#REF!</definedName>
    <definedName name="Servicios_Oficinas" localSheetId="2">#REF!</definedName>
    <definedName name="Servicios_Oficinas">#REF!</definedName>
    <definedName name="Servidor_de_archivos" localSheetId="2">#REF!</definedName>
    <definedName name="Servidor_de_archivos">#REF!</definedName>
    <definedName name="Sistemas_de_Administración_de_Riesgos" localSheetId="2">#REF!</definedName>
    <definedName name="Sistemas_de_Administración_de_Riesgos">#REF!</definedName>
    <definedName name="TipoI" localSheetId="2">#REF!</definedName>
    <definedName name="TipoI">#REF!</definedName>
    <definedName name="TipoII" localSheetId="2">#REF!</definedName>
    <definedName name="TipoII">#REF!</definedName>
    <definedName name="Tipos">'[1]Tipologia de Activos'!$A$4:$E$4</definedName>
    <definedName name="Tipos2">'[2]Tipologia de Activos'!$A$4:$E$4</definedName>
    <definedName name="Valor">'[1]Tipologia de Activos'!$Z$1:$Z$3</definedName>
    <definedName name="Valor2">'[2]Tipologia de Activos'!$Z$1:$Z$3</definedName>
  </definedNames>
  <calcPr calcId="145621"/>
</workbook>
</file>

<file path=xl/calcChain.xml><?xml version="1.0" encoding="utf-8"?>
<calcChain xmlns="http://schemas.openxmlformats.org/spreadsheetml/2006/main">
  <c r="CK22" i="21" l="1"/>
  <c r="CK21" i="21"/>
  <c r="CK20" i="21"/>
  <c r="K18" i="21" l="1"/>
  <c r="M18" i="21"/>
  <c r="CI18" i="21" l="1"/>
  <c r="CG18" i="21"/>
  <c r="CE18" i="21"/>
  <c r="CC18" i="21"/>
  <c r="CA18" i="21"/>
  <c r="BY18" i="21"/>
  <c r="BW18" i="21"/>
  <c r="BU18" i="21"/>
  <c r="BS18" i="21"/>
  <c r="BQ18" i="21"/>
  <c r="BO18" i="21"/>
  <c r="BM18" i="21"/>
  <c r="BK18" i="21"/>
  <c r="BI18" i="21"/>
  <c r="BG18" i="21"/>
  <c r="BE18" i="21"/>
  <c r="BC18" i="21"/>
  <c r="BA18" i="21"/>
  <c r="AY18" i="21"/>
  <c r="AW18" i="21"/>
  <c r="AU18" i="21"/>
  <c r="AS18" i="21"/>
  <c r="AQ18" i="21"/>
  <c r="AO18" i="21"/>
  <c r="AM18" i="21"/>
  <c r="AK18" i="21"/>
  <c r="AI18" i="21"/>
  <c r="AG18" i="21"/>
  <c r="AE18" i="21"/>
  <c r="AC18" i="21"/>
  <c r="AA18" i="21"/>
  <c r="Y18" i="21"/>
  <c r="W18" i="21"/>
  <c r="U18" i="21"/>
  <c r="S18" i="21"/>
  <c r="Q18" i="21"/>
  <c r="O18" i="21"/>
  <c r="I18" i="21"/>
  <c r="G18" i="21"/>
  <c r="E18" i="21"/>
  <c r="E4" i="21" l="1"/>
  <c r="CI4" i="21"/>
  <c r="CG4" i="21"/>
  <c r="CE4" i="21"/>
  <c r="CC4" i="21"/>
  <c r="CA4" i="21"/>
  <c r="BY4" i="21"/>
  <c r="BW4" i="21"/>
  <c r="BU4" i="21"/>
  <c r="BS4" i="21"/>
  <c r="BQ4" i="21"/>
  <c r="BO4" i="21"/>
  <c r="BM4" i="21"/>
  <c r="BK4" i="21"/>
  <c r="BI4" i="21"/>
  <c r="BG4" i="21"/>
  <c r="BE4" i="21"/>
  <c r="BC4" i="21"/>
  <c r="BA4" i="21"/>
  <c r="AY4" i="21"/>
  <c r="AW4" i="21"/>
  <c r="AU4" i="21"/>
  <c r="AS4" i="21"/>
  <c r="AQ4" i="21"/>
  <c r="AO4" i="21"/>
  <c r="AM4" i="21"/>
  <c r="AK4" i="21"/>
  <c r="AI4" i="21"/>
  <c r="AG4" i="21"/>
  <c r="AE4" i="21"/>
  <c r="AC4" i="21"/>
  <c r="AA4" i="21"/>
  <c r="Y4" i="21"/>
  <c r="W4" i="21"/>
  <c r="U4" i="21"/>
  <c r="S4" i="21"/>
  <c r="Q4" i="21"/>
  <c r="O4" i="21"/>
  <c r="M4" i="21"/>
  <c r="K4" i="21"/>
  <c r="I4" i="21"/>
  <c r="G4" i="21"/>
  <c r="AH1" i="15" l="1"/>
  <c r="AH2" i="15"/>
  <c r="AB1" i="15"/>
  <c r="AB2" i="15"/>
  <c r="V1" i="15"/>
  <c r="V2" i="15"/>
  <c r="P1" i="15"/>
  <c r="P2" i="15"/>
  <c r="J1" i="15"/>
  <c r="J2" i="15"/>
  <c r="D1" i="15"/>
  <c r="D2" i="15"/>
  <c r="AB57" i="14" l="1"/>
  <c r="AB56" i="14"/>
  <c r="AB55" i="14"/>
  <c r="AB54" i="14"/>
  <c r="AB53" i="14"/>
  <c r="AB52" i="14"/>
  <c r="AB51" i="14"/>
  <c r="AB50" i="14"/>
  <c r="AB49" i="14"/>
  <c r="AB48" i="14"/>
  <c r="AB47" i="14"/>
  <c r="AB46" i="14"/>
  <c r="AB45" i="14"/>
  <c r="AB44" i="14"/>
  <c r="AB43" i="14"/>
  <c r="AB42" i="14"/>
  <c r="AB41" i="14"/>
  <c r="AB40" i="14"/>
  <c r="AB39" i="14"/>
  <c r="AB38" i="14"/>
  <c r="AB37" i="14"/>
  <c r="AB36" i="14"/>
  <c r="AB35" i="14"/>
  <c r="AB34" i="14"/>
  <c r="AB33" i="14"/>
  <c r="AB32" i="14"/>
  <c r="AB31" i="14"/>
  <c r="AB30" i="14"/>
  <c r="AB29" i="14"/>
  <c r="AB28" i="14"/>
  <c r="AB27" i="14"/>
  <c r="AB26" i="14"/>
  <c r="AB25" i="14"/>
  <c r="AB24" i="14"/>
  <c r="AB23" i="14"/>
  <c r="AB22" i="14"/>
  <c r="AB21" i="14"/>
  <c r="AB20" i="14"/>
  <c r="AB19" i="14"/>
  <c r="AB18" i="14"/>
  <c r="AB17" i="14"/>
  <c r="AB16" i="14"/>
  <c r="AB15" i="14"/>
  <c r="AB14" i="14"/>
  <c r="AB13" i="14"/>
  <c r="AB12" i="14"/>
  <c r="AB11" i="14"/>
  <c r="AD57" i="14"/>
  <c r="AD56" i="14"/>
  <c r="AD55" i="14"/>
  <c r="AD54" i="14"/>
  <c r="AD53" i="14"/>
  <c r="AD52" i="14"/>
  <c r="AD51" i="14"/>
  <c r="AD50" i="14"/>
  <c r="AD49" i="14"/>
  <c r="AD48" i="14"/>
  <c r="AD47" i="14"/>
  <c r="AD46" i="14"/>
  <c r="AD45" i="14"/>
  <c r="AD44" i="14"/>
  <c r="AD43" i="14"/>
  <c r="AL4" i="15" s="1"/>
  <c r="AL24" i="15" s="1"/>
  <c r="AD42" i="14"/>
  <c r="AD41" i="14"/>
  <c r="AF4" i="15" s="1"/>
  <c r="AF27" i="15" s="1"/>
  <c r="AF28" i="15" s="1"/>
  <c r="AD40" i="14"/>
  <c r="AD39" i="14"/>
  <c r="AD38" i="14"/>
  <c r="AD37" i="14"/>
  <c r="AD36" i="14"/>
  <c r="AD35" i="14"/>
  <c r="AD34" i="14"/>
  <c r="AD33" i="14"/>
  <c r="AD32" i="14"/>
  <c r="AD31" i="14"/>
  <c r="AD30" i="14"/>
  <c r="AD29" i="14"/>
  <c r="AD28" i="14"/>
  <c r="AD27" i="14"/>
  <c r="AD26" i="14"/>
  <c r="AD25" i="14"/>
  <c r="AD24" i="14"/>
  <c r="AD23" i="14"/>
  <c r="AD22" i="14"/>
  <c r="AD21" i="14"/>
  <c r="AD20" i="14"/>
  <c r="AD19" i="14"/>
  <c r="AD18" i="14"/>
  <c r="AD17" i="14"/>
  <c r="Z4" i="15" s="1"/>
  <c r="Z27" i="15" s="1"/>
  <c r="Z28" i="15" s="1"/>
  <c r="AD16" i="14"/>
  <c r="AD15" i="14"/>
  <c r="AD14" i="14"/>
  <c r="T4" i="15" s="1"/>
  <c r="AD13" i="14"/>
  <c r="N4" i="15" s="1"/>
  <c r="N21" i="15" s="1"/>
  <c r="N22" i="15" s="1"/>
  <c r="AD12" i="14"/>
  <c r="AD11" i="14"/>
  <c r="H4" i="15" s="1"/>
  <c r="H27" i="15" s="1"/>
  <c r="H28" i="15" s="1"/>
  <c r="S56" i="14"/>
  <c r="S55" i="14"/>
  <c r="S54" i="14"/>
  <c r="S53" i="14"/>
  <c r="S52" i="14"/>
  <c r="S51" i="14"/>
  <c r="S50" i="14"/>
  <c r="S49" i="14"/>
  <c r="S48" i="14"/>
  <c r="S47" i="14"/>
  <c r="S46" i="14"/>
  <c r="S45" i="14"/>
  <c r="S44" i="14"/>
  <c r="S43" i="14"/>
  <c r="S42" i="14"/>
  <c r="S41" i="14"/>
  <c r="S40" i="14"/>
  <c r="S39" i="14"/>
  <c r="S38" i="14"/>
  <c r="S37" i="14"/>
  <c r="S36" i="14"/>
  <c r="S35" i="14"/>
  <c r="S34" i="14"/>
  <c r="S33" i="14"/>
  <c r="S32" i="14"/>
  <c r="S31" i="14"/>
  <c r="S30" i="14"/>
  <c r="S29" i="14"/>
  <c r="S28" i="14"/>
  <c r="S27" i="14"/>
  <c r="S26" i="14"/>
  <c r="S25" i="14"/>
  <c r="S24" i="14"/>
  <c r="S23" i="14"/>
  <c r="S22" i="14"/>
  <c r="S21" i="14"/>
  <c r="S20" i="14"/>
  <c r="S19" i="14"/>
  <c r="S18" i="14"/>
  <c r="S17" i="14"/>
  <c r="S16" i="14"/>
  <c r="S15" i="14"/>
  <c r="S14" i="14"/>
  <c r="S13" i="14"/>
  <c r="S12" i="14"/>
  <c r="S11" i="14"/>
  <c r="S57" i="14"/>
  <c r="U57" i="14"/>
  <c r="U56" i="14"/>
  <c r="U55" i="14"/>
  <c r="U54" i="14"/>
  <c r="U53" i="14"/>
  <c r="U52" i="14"/>
  <c r="U51" i="14"/>
  <c r="U50" i="14"/>
  <c r="U49" i="14"/>
  <c r="U48" i="14"/>
  <c r="U47" i="14"/>
  <c r="U46" i="14"/>
  <c r="U45" i="14"/>
  <c r="U44" i="14"/>
  <c r="U43" i="14"/>
  <c r="AJ4" i="15" s="1"/>
  <c r="AJ15" i="15" s="1"/>
  <c r="AJ16" i="15" s="1"/>
  <c r="U42" i="14"/>
  <c r="U41" i="14"/>
  <c r="AD4" i="15" s="1"/>
  <c r="AD24" i="15" s="1"/>
  <c r="U40" i="14"/>
  <c r="U39" i="14"/>
  <c r="U38" i="14"/>
  <c r="U37" i="14"/>
  <c r="U36" i="14"/>
  <c r="U35" i="14"/>
  <c r="U34" i="14"/>
  <c r="U33" i="14"/>
  <c r="U32" i="14"/>
  <c r="U31" i="14"/>
  <c r="U30" i="14"/>
  <c r="U29" i="14"/>
  <c r="U28" i="14"/>
  <c r="U27" i="14"/>
  <c r="U26" i="14"/>
  <c r="U25" i="14"/>
  <c r="U24" i="14"/>
  <c r="U23" i="14"/>
  <c r="U22" i="14"/>
  <c r="U21" i="14"/>
  <c r="U20" i="14"/>
  <c r="U19" i="14"/>
  <c r="U18" i="14"/>
  <c r="U17" i="14"/>
  <c r="X4" i="15" s="1"/>
  <c r="X24" i="15" s="1"/>
  <c r="U16" i="14"/>
  <c r="U15" i="14"/>
  <c r="U14" i="14"/>
  <c r="R4" i="15" s="1"/>
  <c r="R6" i="15" s="1"/>
  <c r="R7" i="15" s="1"/>
  <c r="U13" i="14"/>
  <c r="L4" i="15" s="1"/>
  <c r="L27" i="15" s="1"/>
  <c r="U12" i="14"/>
  <c r="U11" i="14"/>
  <c r="F4" i="15" s="1"/>
  <c r="J51" i="14"/>
  <c r="J50" i="14"/>
  <c r="J49" i="14"/>
  <c r="J48" i="14"/>
  <c r="J47" i="14"/>
  <c r="J46" i="14"/>
  <c r="J45" i="14"/>
  <c r="J44" i="14"/>
  <c r="J43" i="14"/>
  <c r="J42" i="14"/>
  <c r="J41" i="14"/>
  <c r="J40" i="14"/>
  <c r="J39" i="14"/>
  <c r="J38" i="14"/>
  <c r="J37" i="14"/>
  <c r="J36" i="14"/>
  <c r="J35" i="14"/>
  <c r="J34" i="14"/>
  <c r="J33" i="14"/>
  <c r="J32" i="14"/>
  <c r="J31" i="14"/>
  <c r="J30" i="14"/>
  <c r="J29" i="14"/>
  <c r="J28" i="14"/>
  <c r="J27" i="14"/>
  <c r="J26" i="14"/>
  <c r="J25" i="14"/>
  <c r="J24" i="14"/>
  <c r="J23" i="14"/>
  <c r="J22" i="14"/>
  <c r="J21" i="14"/>
  <c r="J20" i="14"/>
  <c r="J19" i="14"/>
  <c r="J18" i="14"/>
  <c r="J17" i="14"/>
  <c r="J16" i="14"/>
  <c r="J15" i="14"/>
  <c r="J14" i="14"/>
  <c r="J13" i="14"/>
  <c r="J12" i="14"/>
  <c r="J11" i="14"/>
  <c r="J56" i="14"/>
  <c r="J55" i="14"/>
  <c r="J54" i="14"/>
  <c r="J53" i="14"/>
  <c r="J52" i="14"/>
  <c r="J57" i="14"/>
  <c r="L25" i="14"/>
  <c r="L24" i="14"/>
  <c r="L23" i="14"/>
  <c r="L22" i="14"/>
  <c r="L21" i="14"/>
  <c r="L20" i="14"/>
  <c r="L19" i="14"/>
  <c r="L18" i="14"/>
  <c r="L17" i="14"/>
  <c r="V4" i="15" s="1"/>
  <c r="V27" i="15" s="1"/>
  <c r="L16" i="14"/>
  <c r="L15" i="14"/>
  <c r="L14" i="14"/>
  <c r="P4" i="15" s="1"/>
  <c r="P12" i="15" s="1"/>
  <c r="P13" i="15" s="1"/>
  <c r="L13" i="14"/>
  <c r="J4" i="15" s="1"/>
  <c r="J6" i="15" s="1"/>
  <c r="J7" i="15" s="1"/>
  <c r="L12" i="14"/>
  <c r="L11" i="14"/>
  <c r="D4" i="15" s="1"/>
  <c r="L31" i="14"/>
  <c r="L30" i="14"/>
  <c r="L29" i="14"/>
  <c r="L28" i="14"/>
  <c r="L27" i="14"/>
  <c r="L26" i="14"/>
  <c r="L32" i="14"/>
  <c r="L33" i="14"/>
  <c r="L34" i="14"/>
  <c r="L35" i="14"/>
  <c r="L36" i="14"/>
  <c r="L37" i="14"/>
  <c r="L38" i="14"/>
  <c r="L39" i="14"/>
  <c r="L40" i="14"/>
  <c r="L41" i="14"/>
  <c r="AB4" i="15" s="1"/>
  <c r="AB12" i="15" s="1"/>
  <c r="AB13" i="15" s="1"/>
  <c r="L42" i="14"/>
  <c r="L43" i="14"/>
  <c r="AH4" i="15" s="1"/>
  <c r="AH12" i="15" s="1"/>
  <c r="AH13" i="15" s="1"/>
  <c r="L44" i="14"/>
  <c r="L45" i="14"/>
  <c r="L46" i="14"/>
  <c r="L47" i="14"/>
  <c r="L48" i="14"/>
  <c r="L49" i="14"/>
  <c r="L50" i="14"/>
  <c r="L51" i="14"/>
  <c r="L52" i="14"/>
  <c r="L53" i="14"/>
  <c r="L54" i="14"/>
  <c r="L55" i="14"/>
  <c r="L56" i="14"/>
  <c r="L57" i="14"/>
  <c r="D6" i="15" l="1"/>
  <c r="D7" i="15" s="1"/>
  <c r="D27" i="15"/>
  <c r="D28" i="15" s="1"/>
  <c r="F24" i="15"/>
  <c r="F25" i="15" s="1"/>
  <c r="F27" i="15"/>
  <c r="F28" i="15" s="1"/>
  <c r="J9" i="15"/>
  <c r="J10" i="15" s="1"/>
  <c r="AB9" i="15"/>
  <c r="AB10" i="15" s="1"/>
  <c r="AD15" i="15"/>
  <c r="AD16" i="15" s="1"/>
  <c r="L12" i="15"/>
  <c r="L13" i="15" s="1"/>
  <c r="AD9" i="15"/>
  <c r="AD10" i="15" s="1"/>
  <c r="N27" i="15"/>
  <c r="N28" i="15" s="1"/>
  <c r="L15" i="15"/>
  <c r="L16" i="15" s="1"/>
  <c r="D12" i="15"/>
  <c r="D13" i="15" s="1"/>
  <c r="AL27" i="15"/>
  <c r="AL28" i="15" s="1"/>
  <c r="AD27" i="15"/>
  <c r="AD28" i="15" s="1"/>
  <c r="J15" i="15"/>
  <c r="J16" i="15" s="1"/>
  <c r="AB27" i="15"/>
  <c r="BR4" i="21" s="1"/>
  <c r="BR18" i="21" s="1"/>
  <c r="AB24" i="15"/>
  <c r="AB25" i="15" s="1"/>
  <c r="AH24" i="15"/>
  <c r="AH25" i="15" s="1"/>
  <c r="AL15" i="15"/>
  <c r="AL16" i="15" s="1"/>
  <c r="J18" i="15"/>
  <c r="P4" i="21" s="1"/>
  <c r="P18" i="21" s="1"/>
  <c r="AJ12" i="15"/>
  <c r="AJ13" i="15" s="1"/>
  <c r="AB15" i="15"/>
  <c r="AB16" i="15" s="1"/>
  <c r="L24" i="15"/>
  <c r="L25" i="15" s="1"/>
  <c r="AL9" i="15"/>
  <c r="AL10" i="15" s="1"/>
  <c r="J24" i="15"/>
  <c r="V4" i="21" s="1"/>
  <c r="V18" i="21" s="1"/>
  <c r="L9" i="15"/>
  <c r="L10" i="15" s="1"/>
  <c r="L28" i="15"/>
  <c r="AD4" i="21"/>
  <c r="AD18" i="21" s="1"/>
  <c r="X25" i="15"/>
  <c r="AX4" i="21"/>
  <c r="AX18" i="21" s="1"/>
  <c r="AD25" i="15"/>
  <c r="BN4" i="21"/>
  <c r="BN18" i="21" s="1"/>
  <c r="AL25" i="15"/>
  <c r="CF4" i="21"/>
  <c r="CF18" i="21" s="1"/>
  <c r="P15" i="15"/>
  <c r="P16" i="15" s="1"/>
  <c r="P18" i="15"/>
  <c r="R21" i="15"/>
  <c r="R22" i="15" s="1"/>
  <c r="V28" i="15"/>
  <c r="BB4" i="21"/>
  <c r="BB18" i="21" s="1"/>
  <c r="J19" i="15"/>
  <c r="AH6" i="15"/>
  <c r="AH7" i="15" s="1"/>
  <c r="AH21" i="15"/>
  <c r="AH22" i="15" s="1"/>
  <c r="AH18" i="15"/>
  <c r="AH19" i="15" s="1"/>
  <c r="V6" i="15"/>
  <c r="V7" i="15" s="1"/>
  <c r="V18" i="15"/>
  <c r="V19" i="15" s="1"/>
  <c r="V21" i="15"/>
  <c r="V22" i="15" s="1"/>
  <c r="V15" i="15"/>
  <c r="V16" i="15" s="1"/>
  <c r="V12" i="15"/>
  <c r="V13" i="15" s="1"/>
  <c r="V9" i="15"/>
  <c r="V10" i="15" s="1"/>
  <c r="F15" i="15"/>
  <c r="F16" i="15" s="1"/>
  <c r="F6" i="15"/>
  <c r="F7" i="15" s="1"/>
  <c r="F21" i="15"/>
  <c r="F22" i="15" s="1"/>
  <c r="F18" i="15"/>
  <c r="F19" i="15" s="1"/>
  <c r="F9" i="15"/>
  <c r="F10" i="15" s="1"/>
  <c r="AJ27" i="15"/>
  <c r="AJ6" i="15"/>
  <c r="AJ7" i="15" s="1"/>
  <c r="AJ21" i="15"/>
  <c r="AJ22" i="15" s="1"/>
  <c r="AJ18" i="15"/>
  <c r="AJ19" i="15" s="1"/>
  <c r="N6" i="15"/>
  <c r="N7" i="15" s="1"/>
  <c r="N15" i="15"/>
  <c r="N16" i="15" s="1"/>
  <c r="N12" i="15"/>
  <c r="N13" i="15" s="1"/>
  <c r="N9" i="15"/>
  <c r="N10" i="15" s="1"/>
  <c r="Z6" i="15"/>
  <c r="Z7" i="15" s="1"/>
  <c r="Z21" i="15"/>
  <c r="Z22" i="15" s="1"/>
  <c r="Z15" i="15"/>
  <c r="Z16" i="15" s="1"/>
  <c r="Z12" i="15"/>
  <c r="Z13" i="15" s="1"/>
  <c r="Z9" i="15"/>
  <c r="Z10" i="15" s="1"/>
  <c r="Z18" i="15"/>
  <c r="Z19" i="15" s="1"/>
  <c r="AF24" i="15"/>
  <c r="AF6" i="15"/>
  <c r="AF21" i="15"/>
  <c r="AF22" i="15" s="1"/>
  <c r="AF12" i="15"/>
  <c r="AF18" i="15"/>
  <c r="AF19" i="15" s="1"/>
  <c r="AJ24" i="15"/>
  <c r="D24" i="15"/>
  <c r="AF9" i="15"/>
  <c r="AF10" i="15" s="1"/>
  <c r="D9" i="15"/>
  <c r="D10" i="15" s="1"/>
  <c r="AH9" i="15"/>
  <c r="AH10" i="15" s="1"/>
  <c r="R9" i="15"/>
  <c r="R10" i="15" s="1"/>
  <c r="R24" i="15"/>
  <c r="AL12" i="15"/>
  <c r="N18" i="15"/>
  <c r="J21" i="15"/>
  <c r="J22" i="15" s="1"/>
  <c r="J12" i="15"/>
  <c r="J13" i="15" s="1"/>
  <c r="AF15" i="15"/>
  <c r="P24" i="15"/>
  <c r="P6" i="15"/>
  <c r="P7" i="15" s="1"/>
  <c r="P27" i="15"/>
  <c r="T18" i="15"/>
  <c r="T6" i="15"/>
  <c r="T7" i="15" s="1"/>
  <c r="T15" i="15"/>
  <c r="T16" i="15" s="1"/>
  <c r="T12" i="15"/>
  <c r="T13" i="15" s="1"/>
  <c r="T9" i="15"/>
  <c r="T10" i="15" s="1"/>
  <c r="P21" i="15"/>
  <c r="P22" i="15" s="1"/>
  <c r="P9" i="15"/>
  <c r="P10" i="15" s="1"/>
  <c r="T21" i="15"/>
  <c r="T22" i="15" s="1"/>
  <c r="R12" i="15"/>
  <c r="R13" i="15" s="1"/>
  <c r="R27" i="15"/>
  <c r="H4" i="21"/>
  <c r="H18" i="21" s="1"/>
  <c r="AB6" i="15"/>
  <c r="AB7" i="15" s="1"/>
  <c r="AB21" i="15"/>
  <c r="AB22" i="15" s="1"/>
  <c r="AB18" i="15"/>
  <c r="AB19" i="15" s="1"/>
  <c r="D18" i="15"/>
  <c r="D19" i="15" s="1"/>
  <c r="D21" i="15"/>
  <c r="D22" i="15" s="1"/>
  <c r="L18" i="15"/>
  <c r="L6" i="15"/>
  <c r="L7" i="15" s="1"/>
  <c r="X27" i="15"/>
  <c r="X6" i="15"/>
  <c r="X7" i="15" s="1"/>
  <c r="X21" i="15"/>
  <c r="X22" i="15" s="1"/>
  <c r="X15" i="15"/>
  <c r="X16" i="15" s="1"/>
  <c r="X12" i="15"/>
  <c r="X13" i="15" s="1"/>
  <c r="X9" i="15"/>
  <c r="X10" i="15" s="1"/>
  <c r="X18" i="15"/>
  <c r="X19" i="15" s="1"/>
  <c r="AD6" i="15"/>
  <c r="AD7" i="15" s="1"/>
  <c r="AD18" i="15"/>
  <c r="AD19" i="15" s="1"/>
  <c r="AD21" i="15"/>
  <c r="AD22" i="15" s="1"/>
  <c r="H24" i="15"/>
  <c r="H6" i="15"/>
  <c r="H7" i="15" s="1"/>
  <c r="H21" i="15"/>
  <c r="H22" i="15" s="1"/>
  <c r="H15" i="15"/>
  <c r="H16" i="15" s="1"/>
  <c r="H18" i="15"/>
  <c r="H19" i="15" s="1"/>
  <c r="H12" i="15"/>
  <c r="H13" i="15" s="1"/>
  <c r="H9" i="15"/>
  <c r="H10" i="15" s="1"/>
  <c r="AL6" i="15"/>
  <c r="AL18" i="15"/>
  <c r="AL19" i="15" s="1"/>
  <c r="AL21" i="15"/>
  <c r="AL22" i="15" s="1"/>
  <c r="T24" i="15"/>
  <c r="L21" i="15"/>
  <c r="L22" i="15" s="1"/>
  <c r="D15" i="15"/>
  <c r="D16" i="15" s="1"/>
  <c r="AH27" i="15"/>
  <c r="AH15" i="15"/>
  <c r="AH16" i="15" s="1"/>
  <c r="R15" i="15"/>
  <c r="R16" i="15" s="1"/>
  <c r="R18" i="15"/>
  <c r="AD12" i="15"/>
  <c r="AD13" i="15" s="1"/>
  <c r="V24" i="15"/>
  <c r="N24" i="15"/>
  <c r="Z24" i="15"/>
  <c r="J27" i="15"/>
  <c r="AJ9" i="15"/>
  <c r="AJ10" i="15" s="1"/>
  <c r="T27" i="15"/>
  <c r="T28" i="15" s="1"/>
  <c r="F12" i="15"/>
  <c r="F13" i="15" s="1"/>
  <c r="F30" i="15" l="1"/>
  <c r="CB4" i="21"/>
  <c r="CB18" i="21" s="1"/>
  <c r="D30" i="15"/>
  <c r="BT4" i="21"/>
  <c r="BT18" i="21" s="1"/>
  <c r="AB28" i="15"/>
  <c r="J25" i="15"/>
  <c r="BL4" i="21"/>
  <c r="BL18" i="21" s="1"/>
  <c r="BK19" i="21" s="1"/>
  <c r="AN22" i="15"/>
  <c r="AN10" i="15"/>
  <c r="AD30" i="15"/>
  <c r="BZ4" i="21"/>
  <c r="X4" i="21"/>
  <c r="AB30" i="15"/>
  <c r="V25" i="15"/>
  <c r="V30" i="15" s="1"/>
  <c r="AV4" i="21"/>
  <c r="AV18" i="21" s="1"/>
  <c r="U19" i="21"/>
  <c r="U5" i="21"/>
  <c r="CA19" i="21"/>
  <c r="CA5" i="21"/>
  <c r="P28" i="15"/>
  <c r="AR4" i="21"/>
  <c r="AR18" i="21" s="1"/>
  <c r="AL13" i="15"/>
  <c r="BX4" i="21"/>
  <c r="BX18" i="21" s="1"/>
  <c r="AF25" i="15"/>
  <c r="BP4" i="21"/>
  <c r="BP18" i="21" s="1"/>
  <c r="CE19" i="21"/>
  <c r="CE5" i="21"/>
  <c r="AH28" i="15"/>
  <c r="AH30" i="15" s="1"/>
  <c r="CH4" i="21"/>
  <c r="CH18" i="21" s="1"/>
  <c r="AF13" i="15"/>
  <c r="AN13" i="15" s="1"/>
  <c r="BH4" i="21"/>
  <c r="BH18" i="21" s="1"/>
  <c r="O19" i="21"/>
  <c r="O5" i="21"/>
  <c r="Z25" i="15"/>
  <c r="Z30" i="15" s="1"/>
  <c r="AZ4" i="21"/>
  <c r="AZ18" i="21" s="1"/>
  <c r="R19" i="15"/>
  <c r="AH4" i="21"/>
  <c r="AH18" i="21" s="1"/>
  <c r="H25" i="15"/>
  <c r="H30" i="15" s="1"/>
  <c r="J4" i="21"/>
  <c r="J18" i="21" s="1"/>
  <c r="L4" i="21"/>
  <c r="L18" i="21" s="1"/>
  <c r="BQ19" i="21"/>
  <c r="BQ5" i="21"/>
  <c r="G19" i="21"/>
  <c r="G5" i="21"/>
  <c r="R28" i="15"/>
  <c r="AT4" i="21"/>
  <c r="AT18" i="21" s="1"/>
  <c r="P25" i="15"/>
  <c r="AL4" i="21"/>
  <c r="AL18" i="21" s="1"/>
  <c r="N4" i="21"/>
  <c r="N18" i="21" s="1"/>
  <c r="D25" i="15"/>
  <c r="F4" i="21"/>
  <c r="F18" i="21" s="1"/>
  <c r="AJ28" i="15"/>
  <c r="CJ4" i="21"/>
  <c r="CJ18" i="21" s="1"/>
  <c r="BM19" i="21"/>
  <c r="BM5" i="21"/>
  <c r="AC19" i="21"/>
  <c r="AC5" i="21"/>
  <c r="T25" i="15"/>
  <c r="AP4" i="21"/>
  <c r="AP18" i="21" s="1"/>
  <c r="BS19" i="21"/>
  <c r="P19" i="15"/>
  <c r="AF4" i="21"/>
  <c r="AF18" i="21" s="1"/>
  <c r="AW19" i="21"/>
  <c r="AW5" i="21"/>
  <c r="J28" i="15"/>
  <c r="J30" i="15" s="1"/>
  <c r="AB4" i="21"/>
  <c r="AB18" i="21" s="1"/>
  <c r="X28" i="15"/>
  <c r="X30" i="15" s="1"/>
  <c r="V32" i="15" s="1"/>
  <c r="BD4" i="21"/>
  <c r="BD18" i="21" s="1"/>
  <c r="R25" i="15"/>
  <c r="AN4" i="21"/>
  <c r="AN18" i="21" s="1"/>
  <c r="N25" i="15"/>
  <c r="Z4" i="21"/>
  <c r="Z18" i="21" s="1"/>
  <c r="BV4" i="21"/>
  <c r="BV18" i="21" s="1"/>
  <c r="AL7" i="15"/>
  <c r="L19" i="15"/>
  <c r="L30" i="15" s="1"/>
  <c r="R4" i="21"/>
  <c r="R18" i="21" s="1"/>
  <c r="T19" i="15"/>
  <c r="AJ4" i="21"/>
  <c r="AJ18" i="21" s="1"/>
  <c r="AF16" i="15"/>
  <c r="AN16" i="15" s="1"/>
  <c r="BJ4" i="21"/>
  <c r="BJ18" i="21" s="1"/>
  <c r="N19" i="15"/>
  <c r="T4" i="21"/>
  <c r="T18" i="21" s="1"/>
  <c r="AJ25" i="15"/>
  <c r="CD4" i="21"/>
  <c r="CD18" i="21" s="1"/>
  <c r="BF4" i="21"/>
  <c r="BF18" i="21" s="1"/>
  <c r="AF7" i="15"/>
  <c r="BA19" i="21"/>
  <c r="BA5" i="21"/>
  <c r="BK5" i="21" l="1"/>
  <c r="BS5" i="21"/>
  <c r="W5" i="21"/>
  <c r="X18" i="21"/>
  <c r="W19" i="21" s="1"/>
  <c r="BZ18" i="21"/>
  <c r="BY19" i="21" s="1"/>
  <c r="BY5" i="21"/>
  <c r="AL30" i="15"/>
  <c r="AN19" i="15"/>
  <c r="T30" i="15"/>
  <c r="AN7" i="15"/>
  <c r="D32" i="15"/>
  <c r="AN25" i="15"/>
  <c r="AN28" i="15"/>
  <c r="AI19" i="21"/>
  <c r="AI5" i="21"/>
  <c r="Y19" i="21"/>
  <c r="Y5" i="21"/>
  <c r="CI19" i="21"/>
  <c r="CI5" i="21"/>
  <c r="BW19" i="21"/>
  <c r="BW5" i="21"/>
  <c r="BU19" i="21"/>
  <c r="BU5" i="21"/>
  <c r="AF30" i="15"/>
  <c r="AB32" i="15" s="1"/>
  <c r="P30" i="15"/>
  <c r="S19" i="21"/>
  <c r="S5" i="21"/>
  <c r="Q19" i="21"/>
  <c r="Q5" i="21"/>
  <c r="BC19" i="21"/>
  <c r="BC5" i="21"/>
  <c r="M19" i="21"/>
  <c r="M5" i="21"/>
  <c r="AS19" i="21"/>
  <c r="AS5" i="21"/>
  <c r="I19" i="21"/>
  <c r="I5" i="21"/>
  <c r="AY19" i="21"/>
  <c r="AY5" i="21"/>
  <c r="BG19" i="21"/>
  <c r="BG5" i="21"/>
  <c r="AU19" i="21"/>
  <c r="AU5" i="21"/>
  <c r="BE19" i="21"/>
  <c r="BE5" i="21"/>
  <c r="N30" i="15"/>
  <c r="J32" i="15" s="1"/>
  <c r="AJ30" i="15"/>
  <c r="R30" i="15"/>
  <c r="CC19" i="21"/>
  <c r="CC5" i="21"/>
  <c r="BI19" i="21"/>
  <c r="BI5" i="21"/>
  <c r="AM19" i="21"/>
  <c r="AM5" i="21"/>
  <c r="AA19" i="21"/>
  <c r="AA5" i="21"/>
  <c r="AE19" i="21"/>
  <c r="AE5" i="21"/>
  <c r="AO19" i="21"/>
  <c r="AO5" i="21"/>
  <c r="E19" i="21"/>
  <c r="E5" i="21"/>
  <c r="AK19" i="21"/>
  <c r="AK5" i="21"/>
  <c r="K19" i="21"/>
  <c r="K5" i="21"/>
  <c r="AG19" i="21"/>
  <c r="AG5" i="21"/>
  <c r="CG19" i="21"/>
  <c r="CG5" i="21"/>
  <c r="BO19" i="21"/>
  <c r="BO5" i="21"/>
  <c r="AQ19" i="21"/>
  <c r="AQ5" i="21"/>
  <c r="AN33" i="15" l="1"/>
  <c r="AN34" i="15"/>
  <c r="AN35" i="15"/>
  <c r="CK19" i="21"/>
  <c r="P32" i="15"/>
  <c r="AH32" i="15"/>
  <c r="AN31" i="15" l="1"/>
</calcChain>
</file>

<file path=xl/comments1.xml><?xml version="1.0" encoding="utf-8"?>
<comments xmlns="http://schemas.openxmlformats.org/spreadsheetml/2006/main">
  <authors>
    <author>AJACOME</author>
    <author>SILVIA</author>
  </authors>
  <commentList>
    <comment ref="B9" authorId="0">
      <text>
        <r>
          <rPr>
            <sz val="10"/>
            <color indexed="81"/>
            <rFont val="Arial"/>
            <family val="2"/>
          </rPr>
          <t>Seleccione de la lista desplegable</t>
        </r>
      </text>
    </comment>
    <comment ref="C9" authorId="0">
      <text>
        <r>
          <rPr>
            <sz val="10"/>
            <color indexed="81"/>
            <rFont val="Arial"/>
            <family val="2"/>
          </rPr>
          <t>Consecutivo único para cada Activo de Información.</t>
        </r>
      </text>
    </comment>
    <comment ref="D9" authorId="0">
      <text>
        <r>
          <rPr>
            <sz val="10"/>
            <color indexed="81"/>
            <rFont val="Arial"/>
            <family val="2"/>
          </rPr>
          <t>Consecutivos de los activos superiores del activo documentado. Con base en estos consecutivos se calculará el valor del activo, como la suma de los valores de cada activo relacionado en esta columna. Para los activos que no tengan un activo superior se debe calcular su valor propio.</t>
        </r>
      </text>
    </comment>
    <comment ref="E9" authorId="1">
      <text>
        <r>
          <rPr>
            <sz val="9"/>
            <color indexed="81"/>
            <rFont val="Tahoma"/>
            <family val="2"/>
          </rPr>
          <t xml:space="preserve">Seleccione una Categoría de la lista desplegable
</t>
        </r>
      </text>
    </comment>
    <comment ref="F9" authorId="0">
      <text>
        <r>
          <rPr>
            <sz val="10"/>
            <color indexed="81"/>
            <rFont val="Arial"/>
            <family val="2"/>
          </rPr>
          <t>El nombre debe ser personalizado para evitar nombres duplicados en el mismo proceso y entre procesos distintos.
Los activos que se comparten entre procesos distintos deben mantener el mismo nombre</t>
        </r>
      </text>
    </comment>
    <comment ref="G9" authorId="0">
      <text>
        <r>
          <rPr>
            <sz val="10"/>
            <color indexed="81"/>
            <rFont val="Arial"/>
            <family val="2"/>
          </rPr>
          <t>Relacione la información contenida en el activo identificado. Especificar si contiene por ejemplo  datos personales del cliente, transacciones, costos de productos, procedimientos internos, etc.</t>
        </r>
      </text>
    </comment>
    <comment ref="H9" authorId="1">
      <text>
        <r>
          <rPr>
            <sz val="9"/>
            <color indexed="81"/>
            <rFont val="Tahoma"/>
            <family val="2"/>
          </rPr>
          <t>Debe identificar un responsable del activo encargado de establecer su valoración y nivel de protección requerido</t>
        </r>
      </text>
    </comment>
  </commentList>
</comments>
</file>

<file path=xl/sharedStrings.xml><?xml version="1.0" encoding="utf-8"?>
<sst xmlns="http://schemas.openxmlformats.org/spreadsheetml/2006/main" count="1972" uniqueCount="251">
  <si>
    <t>Proceso</t>
  </si>
  <si>
    <t>Nombre del activo de información</t>
  </si>
  <si>
    <t>Responsable del activo de información</t>
  </si>
  <si>
    <t>Aplicación</t>
  </si>
  <si>
    <r>
      <t xml:space="preserve">Fecha de Actualización
</t>
    </r>
    <r>
      <rPr>
        <sz val="10"/>
        <color indexed="9"/>
        <rFont val="Arial"/>
        <family val="2"/>
      </rPr>
      <t>(</t>
    </r>
    <r>
      <rPr>
        <sz val="8"/>
        <color indexed="9"/>
        <rFont val="Arial"/>
        <family val="2"/>
      </rPr>
      <t>dd/mm/aaaa)</t>
    </r>
  </si>
  <si>
    <t>Descripción del activo de información</t>
  </si>
  <si>
    <t>Pérdida de confianza (reputación)</t>
  </si>
  <si>
    <t>Nombre del Documento:</t>
  </si>
  <si>
    <t>Nivel de Confidencialidad:</t>
  </si>
  <si>
    <t>Codificación:</t>
  </si>
  <si>
    <t>Versión:</t>
  </si>
  <si>
    <t>1.0</t>
  </si>
  <si>
    <t>Fecha de última modificación:</t>
  </si>
  <si>
    <t>Fecha de Creación:</t>
  </si>
  <si>
    <t>Responsable del documento:</t>
  </si>
  <si>
    <t>Oficial de Seguridad de la Información</t>
  </si>
  <si>
    <t>Aprobado por:</t>
  </si>
  <si>
    <t>Comité de Seguridad de la Información</t>
  </si>
  <si>
    <t>Categoría del activo de información</t>
  </si>
  <si>
    <t>Información o datos</t>
  </si>
  <si>
    <t>Servicio</t>
  </si>
  <si>
    <t>Equipo Informático</t>
  </si>
  <si>
    <t>Dispositivo de Almacenamiento</t>
  </si>
  <si>
    <t>Suministro</t>
  </si>
  <si>
    <t>Equipo de red o telecomunicaciones</t>
  </si>
  <si>
    <t>Instalación física</t>
  </si>
  <si>
    <t>Personal</t>
  </si>
  <si>
    <t>Matriz de activos de información</t>
  </si>
  <si>
    <r>
      <t>Confidencial:</t>
    </r>
    <r>
      <rPr>
        <sz val="10"/>
        <color theme="1"/>
        <rFont val="Arial"/>
        <family val="2"/>
      </rPr>
      <t xml:space="preserve"> No debe ser conocido por personal ajeno al proceso de Gestión de Seguridad de la Información. No puede ser distribuído públicamente.</t>
    </r>
  </si>
  <si>
    <t>R-GSI-001</t>
  </si>
  <si>
    <t>Afectación a Clientes o al Público</t>
  </si>
  <si>
    <t>Incumplimiento de Leyes o Regulaciones</t>
  </si>
  <si>
    <t>Intereses Comerciales o Pérdidas Económicas</t>
  </si>
  <si>
    <t>Interrupción de las ventas</t>
  </si>
  <si>
    <t>Interrupción del reabastecimiento de mercancía</t>
  </si>
  <si>
    <t>Confidencialidad
Clasificación</t>
  </si>
  <si>
    <t>Confidencialidad - Posibles impactos</t>
  </si>
  <si>
    <t>Integridad
Clasificación</t>
  </si>
  <si>
    <t>Integridad - Posibles impactos</t>
  </si>
  <si>
    <t>Disponibilidad
Clasificación</t>
  </si>
  <si>
    <t>Disponibilidad - Posibles impactos</t>
  </si>
  <si>
    <t>Integridad
Valor Cualitativo del Activo</t>
  </si>
  <si>
    <t>Integridad
Valor Cuantitativo del Activo
($ USD)</t>
  </si>
  <si>
    <t>Disponibilidad
Valor Cuantitativo del Activo
($ USD)</t>
  </si>
  <si>
    <t>Disponibilidad
Valor Cualitativo del Activo</t>
  </si>
  <si>
    <t>Confidencialidad
Valor Cualitativo del Activo</t>
  </si>
  <si>
    <t>Confidencialidad
Valor Cuantitativo del Activo
($ USD)</t>
  </si>
  <si>
    <t>Consecutivo Propio</t>
  </si>
  <si>
    <t>Depende del Consecutivo</t>
  </si>
  <si>
    <t xml:space="preserve">Activos </t>
  </si>
  <si>
    <t>Amenazas</t>
  </si>
  <si>
    <t>Total RIESGO 1</t>
  </si>
  <si>
    <t>Total RIESGO 2</t>
  </si>
  <si>
    <t>Total RIESGO 3</t>
  </si>
  <si>
    <t>Total RIESGO 4</t>
  </si>
  <si>
    <t>PARTE 1. IDENTIFICACIÓN, VALORACIÓN Y CLASIFICACIÓN DE ACTIVOS DE INFORMACIÓN</t>
  </si>
  <si>
    <t>PARTE 2. IDENTIFICACIÓN DE AMENAZAS Y VALORACIÓN DEL RIESGO INHERENTE</t>
  </si>
  <si>
    <t>PARTE 3. IDENTIFICACIÓN DE CONTROLES Y VALORACIÓN DEL RIESGO RESIDUAL</t>
  </si>
  <si>
    <t>Riesgo Inherente</t>
  </si>
  <si>
    <t>Impacto Residual</t>
  </si>
  <si>
    <t xml:space="preserve"> Frecuencia Residual (Anual)</t>
  </si>
  <si>
    <t>GRAN TOTAL RIESGO RESIDUAL</t>
  </si>
  <si>
    <t>Venta de productos y servicios por Internet</t>
  </si>
  <si>
    <t>Recibo, alistamiento y despacho de mercancía</t>
  </si>
  <si>
    <t>Gestión de acceso lógico</t>
  </si>
  <si>
    <t>Información de usuarios del directorio activo</t>
  </si>
  <si>
    <t>Directorio activo de windows</t>
  </si>
  <si>
    <t>Gestión de Infraestructura de TI</t>
  </si>
  <si>
    <t>Aplicación para gestión de inventarios, precios y costos</t>
  </si>
  <si>
    <t>Aplicación de recibo y despacho de mercancía</t>
  </si>
  <si>
    <t>Sistema para gestionar los pedidos a proveedores y a bodegas de almacenamiento central</t>
  </si>
  <si>
    <t>Sistema de control de nómina</t>
  </si>
  <si>
    <t>Firewall UTM</t>
  </si>
  <si>
    <t>Consola de Antivirus y Antispyware corporativo</t>
  </si>
  <si>
    <t>Appliance para el filtrado de Virus de correo y SPAM</t>
  </si>
  <si>
    <t>Correo electrónico corporativo</t>
  </si>
  <si>
    <t>Acceso a Internet</t>
  </si>
  <si>
    <t>Almacenamiento de archivos y carpetas compartidas</t>
  </si>
  <si>
    <t>Planta telefonica PBX-IP</t>
  </si>
  <si>
    <t>Servicio de telefonía local y de larga distancia</t>
  </si>
  <si>
    <t>Base de datos de inventarios, precios y costos</t>
  </si>
  <si>
    <t>Repositorio histórico de Tirillas de ventas realizadas</t>
  </si>
  <si>
    <t>Almacén Colonia del Rio - San José de Costa Rica</t>
  </si>
  <si>
    <t>Centro de distribución principal Alajuela - Costa Rica</t>
  </si>
  <si>
    <t>Data Center principal</t>
  </si>
  <si>
    <t>Operadores y administradores Data Center</t>
  </si>
  <si>
    <t>Administradores Servidores y aplicaciones - Vicepresidencia de Tecnología</t>
  </si>
  <si>
    <t>Coordinadores y operadores logísticos (Despachos, Recibo, Inventarios)</t>
  </si>
  <si>
    <t>Analistas de nómina</t>
  </si>
  <si>
    <t>Base de datos de proveedores</t>
  </si>
  <si>
    <t>Base de datos personales y laborales de empleados</t>
  </si>
  <si>
    <t>Repositorio de copias de respaldo de configuraciones de dispositivos de Infraestructura y Seguridad</t>
  </si>
  <si>
    <t>Corresponde a un repositorio centralizado donde se almacenan copias de respaldo de las configuraciones de Firewall, Routers, Switches, Access Point, Controladora inalámbrica, Consola de Antivirus corporativa, balanceador web, filtrado de Spam, entre otros.</t>
  </si>
  <si>
    <t>Base de datos de clientes</t>
  </si>
  <si>
    <t>Seguridad de EndPoint</t>
  </si>
  <si>
    <t>Seguridad perimetral</t>
  </si>
  <si>
    <t>Telefonía local y de larga distancia</t>
  </si>
  <si>
    <t>Desarrolladores del portal web de Ventas por Internet</t>
  </si>
  <si>
    <t>Servidor físico llamado "W12DATP16"</t>
  </si>
  <si>
    <t>Servidor físico llamado "W12DATP12"</t>
  </si>
  <si>
    <t>Servidor físico llamado "W12DATP125"</t>
  </si>
  <si>
    <t>No Aplica</t>
  </si>
  <si>
    <t>Vinculación, promoción y desvinculación de personal (Directo y tercero)</t>
  </si>
  <si>
    <t>Gestión de Seguridad de TI</t>
  </si>
  <si>
    <t>Gestión de Instalaciones Físicas</t>
  </si>
  <si>
    <t>Desarrollo de sistemas de información</t>
  </si>
  <si>
    <t>Código fuente de la página web de Ventas por Internet</t>
  </si>
  <si>
    <t>Motor de base de datos SQL Server que soporta la base de inventarios, precios y costos</t>
  </si>
  <si>
    <t>Servicio web IIS que soporta la página web de ventas por Internet</t>
  </si>
  <si>
    <t>Motor de base de datos SQL Server que soporta la base de clientes</t>
  </si>
  <si>
    <t>Aplicación para el control de los puntos de venta (POS – Point of Sale)</t>
  </si>
  <si>
    <t>9, 11</t>
  </si>
  <si>
    <t>Dispositivos de red capa 2 (Switches, access point) y capa 3 (Routers)</t>
  </si>
  <si>
    <t>1,2,3,4,5,6,7,8,9, 12,13</t>
  </si>
  <si>
    <t>- Venta de productos y servicios por Internet
- Recibo, alistamiento y despacho de mercancía</t>
  </si>
  <si>
    <t>Servidor físico para almacenamiento de datos y presentación de discos duros a servidores - SAN</t>
  </si>
  <si>
    <t>Servidor windows 2012 ubicado en el datacenter Principal (DATP) cuyo consecutivo asignado es el 16. Contiene los servidores virtuales de varios servicios incluyendo directorio activo, correo electrónico y algunos otros de infraestructura.</t>
  </si>
  <si>
    <t>1,3,6,7</t>
  </si>
  <si>
    <t>Servidor windows 2012 ubicado en el datacenter Principal (DATP) cuyo consecutivo asignado es el 12. Diseñado con el rol de base de datos.</t>
  </si>
  <si>
    <t>12,8,10,5</t>
  </si>
  <si>
    <t>Servidor windows 2012 ubicado en el datacenter Principal (DATP) cuyo consecutivo asignado es el 125. Diseñado con el rol de servidor web</t>
  </si>
  <si>
    <t>1,2,3,5,6,7,8,10,12</t>
  </si>
  <si>
    <t>Aire acondicionado Data Center</t>
  </si>
  <si>
    <t>Energía eléctrica regulada Data Center</t>
  </si>
  <si>
    <t>Servidor Linux ubicado en el Data Center principal. Contiene el sistema central de POS que presta sus servicios al área de Ventas por Internet para radicar las tirillas físicas de las ventas realizadas por internet.</t>
  </si>
  <si>
    <t>Servidor físico llamado "LSDATP57"</t>
  </si>
  <si>
    <t>1,2,3,4,5,6,7,8,10,12</t>
  </si>
  <si>
    <t>Cajeros ventas por Internet</t>
  </si>
  <si>
    <t>Operadores de acceso lógico y seguridad informática</t>
  </si>
  <si>
    <t>8,9,10,11</t>
  </si>
  <si>
    <t>Administración Principal - Costa Rica</t>
  </si>
  <si>
    <t>39,40,41,42,43</t>
  </si>
  <si>
    <t>Contiene los números de inventario (SKU) de todos los productos que vende la empresa, junto con su precio de venta y costo de adquisición.</t>
  </si>
  <si>
    <t>Director comercial de precios, costos y márgenes</t>
  </si>
  <si>
    <t>Contiene los archivos tipo HTML, imágenes, videos, vínculos y demás componentes de la página web de ventas por Internet.</t>
  </si>
  <si>
    <t>Vicepresidente de Tecnología</t>
  </si>
  <si>
    <t>Gerente de infraestructura física</t>
  </si>
  <si>
    <t>Gerente de Ventas por Internet</t>
  </si>
  <si>
    <t>Base conformada por los datos que los clientes diligencian al realizar compra de productos o servicios por Internet. Se incluye el nombre completo, # de identificación, teléfono personal, dirección de residencia, correo electrónico y preferencias de compra.</t>
  </si>
  <si>
    <t>Servicio de puntos de venta (POS - Point of Sale) de Ventas por Internet</t>
  </si>
  <si>
    <t>Servicio que permite radicar la compra de productos o servicios e imprimir la tirilla de pago, relacionando con el medio de pago utilizado por el cliente (Tarjeta débito, crédito, efectivo, consignación bancaria, etc).</t>
  </si>
  <si>
    <t>Contiene el histórico de todas las tirillas de pago dispensadas por el POS de ventas por Internet. Incluye datos del comprador, productos o servicios adquiridos, fecha de compra, costo del a compra, entre otros.</t>
  </si>
  <si>
    <t>Vicepresidente de Operaciones</t>
  </si>
  <si>
    <t>Incluye la información solicitada a los proveedores que tienen una relación actual o pasada con la empresa</t>
  </si>
  <si>
    <t>Vicepresidente de Gestión Humana</t>
  </si>
  <si>
    <t>Incluye información personal de los empleados directos de la organización, incluyendo nombres completos, número de identificación, fecha de nacimiento, fecha de ingreso a la empresa, salario actual, cargo, ubicación en la empresa, dirección de residencia, teléfono personal, entre otras</t>
  </si>
  <si>
    <t>Permite acceder a consultar, incluir, modificar o eliminar datos de los empleados.</t>
  </si>
  <si>
    <t>Información de usuarios del directorio activo. Incluye nombre de usuario, correo electrónico, extensión telefónica asignada, cargo, ubicación, entre otros datos laborales.</t>
  </si>
  <si>
    <t>Servicio de acceso controlado a Internet</t>
  </si>
  <si>
    <t>Servicio de Seguridad de equipos de cómputo y servidores - Antivirus y Antispyware corporativo</t>
  </si>
  <si>
    <t>Servicio de protección de acceso del perímetro de la red</t>
  </si>
  <si>
    <t>Dispositivos de red capa 2 (Switches, access point) y capa 3 (Routers) para la interconexión de  equipos de cómputo en la red y la transmisión de datos entre aplicaciones y clientes</t>
  </si>
  <si>
    <t>Despreciable</t>
  </si>
  <si>
    <t>Extremo (US $500.000)</t>
  </si>
  <si>
    <t>Muy Alto (US $200.000)</t>
  </si>
  <si>
    <t>Despreciable (US $100)</t>
  </si>
  <si>
    <t>Alto (US $75.000)</t>
  </si>
  <si>
    <t>Bajo (US $2.500)</t>
  </si>
  <si>
    <t>Medio (US $25.000)</t>
  </si>
  <si>
    <t>Alto</t>
  </si>
  <si>
    <t>Extremo</t>
  </si>
  <si>
    <t>Muy Alto</t>
  </si>
  <si>
    <t>Medio</t>
  </si>
  <si>
    <t>Bajo</t>
  </si>
  <si>
    <t>Valor Activo</t>
  </si>
  <si>
    <t>Pricipio de Seguridad</t>
  </si>
  <si>
    <t>Confidencialidad</t>
  </si>
  <si>
    <t>Integridad</t>
  </si>
  <si>
    <t>Disponibilidad</t>
  </si>
  <si>
    <t>[N.1] Fuego</t>
  </si>
  <si>
    <t>Incendios: posibilidad de que el fuego acabe con recursos del sistema.</t>
  </si>
  <si>
    <t>[I.2] Daños por agua</t>
  </si>
  <si>
    <t>Escapes, fugas, inundaciones: posibilidad de que el agua acabe con los recursos del sistema.</t>
  </si>
  <si>
    <t>[N.*] Desastres naturales</t>
  </si>
  <si>
    <t>Otros incidentes que se producen sin intervención humana: rayo, tormenta eléctrica, terremoto, ciclones, avalancha, corrimiento de tierras, etc.</t>
  </si>
  <si>
    <t>[I.*] Desastres industriales</t>
  </si>
  <si>
    <t>Otros desastres debidos a la actividad humana: Explosiones, derrumbes, contaminación química, sobrecarga eléctrica, fluctuaciones eléctricas, etc. accidentes de tráfico, ...</t>
  </si>
  <si>
    <t>[E.8] Difusión de software dañino</t>
  </si>
  <si>
    <t>Propagación inocente de virus, espías (spyware), gusanos, troyanos, bombas lógicas, etc.</t>
  </si>
  <si>
    <t>[E.20] Vulnerabilidades de los programas (software)</t>
  </si>
  <si>
    <t>Defectos en el código que dan pie a una operación defectuosa sin intención por parte del usuario pero con consecuencias sobre la integridad de los datos o la capacidad misma de operar.</t>
  </si>
  <si>
    <t>[A.11] Acceso no autorizado</t>
  </si>
  <si>
    <t>El atacante consigue acceder a los recursos del sistema sin tener autorización para ello, típicamente aprovechando un fallo del sistema de identificación y autorización.</t>
  </si>
  <si>
    <t>TOTAL AÑO x AMENAZA</t>
  </si>
  <si>
    <t>GRAN TOTAL RIESGO ANUAL</t>
  </si>
  <si>
    <t>Total RIESGO x CONFIDENCIALIDAD ACTIVO 1</t>
  </si>
  <si>
    <t>Total RIESGO x INTEGRIDAD ACTIVO 1</t>
  </si>
  <si>
    <t>Total RIESGO x DISPONIBILIDAD ACTIVO 1</t>
  </si>
  <si>
    <t>Total RIESGO x CONFIDENCIALIDAD ACTIVO 3</t>
  </si>
  <si>
    <t>Total RIESGO x INTEGRIDAD ACTIVO 3</t>
  </si>
  <si>
    <t>Total RIESGO x DISPONIBILIDAD ACTIVO 3</t>
  </si>
  <si>
    <t>TOTAL RIESGO x ACTIVO</t>
  </si>
  <si>
    <t>TOTAL RIESGO CONFIDENCIALIDAD</t>
  </si>
  <si>
    <t>TOTAL RIESGO INTEGRIDAD</t>
  </si>
  <si>
    <t>TOTAL RIESGO DISPONIBILIDAD</t>
  </si>
  <si>
    <t>Total RIESGO ACTIVO 1</t>
  </si>
  <si>
    <t>Total RIESGO ACTIVO N</t>
  </si>
  <si>
    <t>Total RIESGO ACTIVO 3</t>
  </si>
  <si>
    <t>Total RIESGO ACTIVO 2</t>
  </si>
  <si>
    <t>Total RIESGO x CONFIDENCIALIDAD ACTIVO 16</t>
  </si>
  <si>
    <t>Total RIESGO x INTEGRIDAD ACTIVO 16</t>
  </si>
  <si>
    <t>Total RIESGO x DISPONIBILIDAD ACTIVO 16</t>
  </si>
  <si>
    <t>Total RIESGO x CONFIDENCIALIDAD ACTIVO 17</t>
  </si>
  <si>
    <t>Total RIESGO x INTEGRIDAD ACTIVO 17</t>
  </si>
  <si>
    <t>Total RIESGO x DISPONIBILIDAD ACTIVO 17</t>
  </si>
  <si>
    <t>Total RIESGO x CONFIDENCIALIDAD ACTIVO 31</t>
  </si>
  <si>
    <t>Total RIESGO x INTEGRIDAD ACTIVO 31</t>
  </si>
  <si>
    <t>Total RIESGO x DISPONIBILIDAD ACTIVO 31</t>
  </si>
  <si>
    <t>Total RIESGO x CONFIDENCIALIDAD ACTIVO 33</t>
  </si>
  <si>
    <t>Total RIESGO x INTEGRIDAD ACTIVO 33</t>
  </si>
  <si>
    <t>Total RIESGO x DISPONIBILIDAD ACTIVO 33</t>
  </si>
  <si>
    <t>Total RIESGO 5</t>
  </si>
  <si>
    <t>Total RIESGO 6</t>
  </si>
  <si>
    <t>Total RIESGO 7</t>
  </si>
  <si>
    <t>Total RIESGO 8</t>
  </si>
  <si>
    <t>[A.6] Abuso de privilegios de acceso</t>
  </si>
  <si>
    <t>Cada usuario disfruta de un nivel de privilegios para un determinado propósito; cuando un usuario abusa de su nivel de privilegios para realizar tareas que no son de su competencia, hay problemas.</t>
  </si>
  <si>
    <t>Riesgo 1 - [A.11]
Acceso no autorizado sobre la Base de datos de Inventarios, precios y costos</t>
  </si>
  <si>
    <t>Riesgo 1 - [A.6]
Abuso de privilegios de acceso sobre la Base de datos de inventarios, precios y costos</t>
  </si>
  <si>
    <t>Riesgo 16 - [E.8] 
Difusión de software dañino sobre la Aplicación para la gestión de inventarios, precios y costos</t>
  </si>
  <si>
    <t>Riesgo 16 - [A.6] 
Abuso de privilegios de acceso sobre la Aplicación para la gestión de inventarios, precios y costos</t>
  </si>
  <si>
    <t>Riesgo 16 - [A.11] 
Acceso no autorizado sobre la Aplicación para la gestión de inventarios, precios y costos</t>
  </si>
  <si>
    <t>Riesgo 17 - [A.11] 
Acceso no autorizado sobre la Aplicación de recibo y despacho de mercancía</t>
  </si>
  <si>
    <t>Riesgo 17 - [E.8] 
Difusión de software dañino sobre la Aplicación de recibo y despacho de mercancía</t>
  </si>
  <si>
    <t>Riesgo 17 - [A.6] 
Abuso de privilegios de acceso sobre la Aplicación de recibo y despacho de mercancía</t>
  </si>
  <si>
    <t>Riesgo 3 - [A.11] 
Acceso no autorizado sobre la Base de datos de clientes</t>
  </si>
  <si>
    <t>Riesgo 3 - [A.6] 
Abuso de privilegios de acceso sobre la Base de datos de clientes</t>
  </si>
  <si>
    <t>Riesgo 31 - [A.11] 
Acceso no autorizado sobre el Servidor Físico llamado "W12DATP12"</t>
  </si>
  <si>
    <t>Riesgo 31 - [N.1] 
Fuego sobre el Servidor Físico llamado "W12DATP12"</t>
  </si>
  <si>
    <t>Riesgo 31 - [I.2] 
Daños por agua sobre el Servidor Físico llamado "W12DATP12"</t>
  </si>
  <si>
    <t>Riesgo 31 - [I.*] 
Desastres industriales sobre el Servidor Físico llamado "W12DATP12"</t>
  </si>
  <si>
    <t>Riesgo 31 - [A.6] 
Abuso de privilegios de acceso sobre el Servidor Físico llamado "W12DATP12"</t>
  </si>
  <si>
    <t>Riesgo 33 - [N.1] 
Fuego sobre el Servidor físico para almacenamiento de datos y presentación de discos duros a servidores - SAN</t>
  </si>
  <si>
    <t>Riesgo 33 - [I.2] 
Daños por agua sobre el Servidor físico para almacenamiento de datos y presentación de discos duros a servidores - SAN</t>
  </si>
  <si>
    <t>Riesgo 33 - [I.*] 
Desastres industriales sobre el Servidor físico para almacenamiento de datos y presentación de discos duros a servidores - SAN</t>
  </si>
  <si>
    <t>Riesgo 33 - [A.6] 
Abuso de privilegios de acceso sobre el Servidor físico para almacenamiento de datos y presentación de discos duros a servidores - SAN</t>
  </si>
  <si>
    <t>Riesgo 33 - [A.11] 
Acceso no autorizado sobre el Servidor físico para almacenamiento de datos y presentación de discos duros a servidores - SAN</t>
  </si>
  <si>
    <t>Controles Actuales</t>
  </si>
  <si>
    <t>Riesgo: Amenaza vs Activo</t>
  </si>
  <si>
    <t>Reducción de Frecuencia</t>
  </si>
  <si>
    <t>Reducción de Impacto</t>
  </si>
  <si>
    <t xml:space="preserve">A.10.4.1. Controles contra el código malicioso
(Reductor de frecuencia de ocurrencia)
</t>
  </si>
  <si>
    <t>A.10.5.1. Copias de seguridad de la información
(Reductor de impacto)</t>
  </si>
  <si>
    <t>A.10.6.1. Controles de red
(Reductor de frecuencia de ocurrencia)</t>
  </si>
  <si>
    <t>A.8.2.2. Concienciación, formación y capacitación en seguridad de la información
(Reductor de frecuencia de ocurrencia)</t>
  </si>
  <si>
    <t>TOTAL RIESGO RESIDUAL AÑO</t>
  </si>
  <si>
    <t>Principio de Seguridad</t>
  </si>
  <si>
    <t xml:space="preserve"> Frecuencia Inherente (Anual)</t>
  </si>
  <si>
    <t>Impacto Inherente</t>
  </si>
  <si>
    <t>A.8.1.2. Investigación de antecedentes
(Reductor de frecuencia de ocurrencia)</t>
  </si>
  <si>
    <t>A.11.6.1. Restricción del acceso a la información
(Reductor de frecuencia de ocurrencia e impacto)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</si>
</sst>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 [$€-1]"/>
    <numFmt numFmtId="165" formatCode="#,##0.0\ [$€-1]"/>
    <numFmt numFmtId="166" formatCode="[$$-540A]#,##0"/>
    <numFmt numFmtId="167" formatCode="[$$-409]#,##0"/>
  </numFmts>
  <fonts count="26" x14ac:knownFonts="1">
    <font>
      <sz val="10"/>
      <color theme="1"/>
      <name val="Arial"/>
      <family val="2"/>
    </font>
    <font>
      <sz val="11"/>
      <color theme="1"/>
      <name val="Calibri"/>
      <family val="2"/>
      <scheme val="minor"/>
    </font>
    <font>
      <sz val="8"/>
      <name val="Arial"/>
      <family val="2"/>
    </font>
    <font>
      <sz val="10"/>
      <color indexed="9"/>
      <name val="Arial"/>
      <family val="2"/>
    </font>
    <font>
      <b/>
      <sz val="10"/>
      <color indexed="9"/>
      <name val="Arial"/>
      <family val="2"/>
    </font>
    <font>
      <sz val="10"/>
      <name val="Arial"/>
      <family val="2"/>
    </font>
    <font>
      <sz val="12"/>
      <name val="Times New Roman"/>
      <family val="1"/>
    </font>
    <font>
      <sz val="8"/>
      <color indexed="9"/>
      <name val="Arial"/>
      <family val="2"/>
    </font>
    <font>
      <sz val="8"/>
      <name val="Arial"/>
      <family val="2"/>
    </font>
    <font>
      <sz val="10"/>
      <color indexed="81"/>
      <name val="Arial"/>
      <family val="2"/>
    </font>
    <font>
      <sz val="10"/>
      <color theme="0"/>
      <name val="Arial"/>
      <family val="2"/>
    </font>
    <font>
      <sz val="10"/>
      <color theme="1"/>
      <name val="Arial"/>
      <family val="2"/>
    </font>
    <font>
      <sz val="10"/>
      <color rgb="FFFFFFFF"/>
      <name val="Arial"/>
      <family val="2"/>
    </font>
    <font>
      <b/>
      <sz val="10"/>
      <color theme="1"/>
      <name val="Arial"/>
      <family val="2"/>
    </font>
    <font>
      <sz val="9"/>
      <color indexed="81"/>
      <name val="Tahoma"/>
      <family val="2"/>
    </font>
    <font>
      <b/>
      <sz val="8"/>
      <name val="Arial"/>
      <family val="2"/>
    </font>
    <font>
      <sz val="8"/>
      <color theme="1"/>
      <name val="Arial"/>
      <family val="2"/>
    </font>
    <font>
      <sz val="8"/>
      <color theme="1"/>
      <name val="Calibri"/>
      <family val="2"/>
      <scheme val="minor"/>
    </font>
    <font>
      <b/>
      <sz val="8"/>
      <color theme="0"/>
      <name val="Calibri"/>
      <family val="2"/>
      <scheme val="minor"/>
    </font>
    <font>
      <b/>
      <sz val="8"/>
      <name val="Calibri"/>
      <family val="2"/>
      <scheme val="minor"/>
    </font>
    <font>
      <sz val="8"/>
      <color theme="0"/>
      <name val="Arial"/>
      <family val="2"/>
    </font>
    <font>
      <sz val="8"/>
      <color rgb="FF000000"/>
      <name val="Arial"/>
      <family val="2"/>
    </font>
    <font>
      <b/>
      <sz val="9"/>
      <color theme="1"/>
      <name val="Calibri"/>
      <family val="2"/>
      <scheme val="minor"/>
    </font>
    <font>
      <b/>
      <sz val="8"/>
      <color theme="0"/>
      <name val="Arial"/>
      <family val="2"/>
    </font>
    <font>
      <b/>
      <sz val="10"/>
      <color theme="0"/>
      <name val="Calibri"/>
      <family val="2"/>
      <scheme val="minor"/>
    </font>
    <font>
      <sz val="9"/>
      <color rgb="FF000000"/>
      <name val="Calibri"/>
      <family val="2"/>
      <scheme val="minor"/>
    </font>
  </fonts>
  <fills count="22">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31"/>
        <bgColor indexed="31"/>
      </patternFill>
    </fill>
    <fill>
      <patternFill patternType="solid">
        <fgColor indexed="48"/>
        <bgColor indexed="64"/>
      </patternFill>
    </fill>
    <fill>
      <patternFill patternType="solid">
        <fgColor indexed="52"/>
        <bgColor indexed="64"/>
      </patternFill>
    </fill>
    <fill>
      <patternFill patternType="solid">
        <fgColor rgb="FF4F81BD"/>
        <bgColor indexed="64"/>
      </patternFill>
    </fill>
    <fill>
      <patternFill patternType="solid">
        <fgColor theme="3"/>
        <bgColor indexed="64"/>
      </patternFill>
    </fill>
    <fill>
      <patternFill patternType="solid">
        <fgColor theme="3" tint="0.79998168889431442"/>
        <bgColor indexed="64"/>
      </patternFill>
    </fill>
    <fill>
      <patternFill patternType="solid">
        <fgColor theme="1" tint="0.249977111117893"/>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6" tint="-0.249977111117893"/>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rgb="FF00B050"/>
        <bgColor indexed="64"/>
      </patternFill>
    </fill>
    <fill>
      <patternFill patternType="solid">
        <fgColor theme="0" tint="-0.34998626667073579"/>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theme="0"/>
      </left>
      <right/>
      <top style="medium">
        <color theme="0"/>
      </top>
      <bottom style="medium">
        <color theme="0"/>
      </bottom>
      <diagonal/>
    </border>
    <border>
      <left style="medium">
        <color theme="0"/>
      </left>
      <right/>
      <top style="medium">
        <color theme="0"/>
      </top>
      <bottom/>
      <diagonal/>
    </border>
    <border>
      <left style="medium">
        <color theme="0"/>
      </left>
      <right style="thin">
        <color indexed="64"/>
      </right>
      <top/>
      <bottom style="thin">
        <color indexed="64"/>
      </bottom>
      <diagonal/>
    </border>
    <border>
      <left style="thin">
        <color indexed="64"/>
      </left>
      <right style="medium">
        <color theme="0"/>
      </right>
      <top/>
      <bottom style="thin">
        <color indexed="64"/>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right style="medium">
        <color theme="0"/>
      </right>
      <top style="medium">
        <color theme="0"/>
      </top>
      <bottom style="medium">
        <color theme="0"/>
      </bottom>
      <diagonal/>
    </border>
    <border>
      <left style="medium">
        <color theme="0"/>
      </left>
      <right/>
      <top style="thin">
        <color indexed="64"/>
      </top>
      <bottom style="thin">
        <color indexed="64"/>
      </bottom>
      <diagonal/>
    </border>
    <border>
      <left/>
      <right style="medium">
        <color theme="0"/>
      </right>
      <top style="thin">
        <color indexed="64"/>
      </top>
      <bottom style="thin">
        <color indexed="64"/>
      </bottom>
      <diagonal/>
    </border>
    <border>
      <left style="medium">
        <color theme="0"/>
      </left>
      <right/>
      <top style="thin">
        <color indexed="64"/>
      </top>
      <bottom style="medium">
        <color theme="0"/>
      </bottom>
      <diagonal/>
    </border>
    <border>
      <left/>
      <right style="medium">
        <color theme="0"/>
      </right>
      <top style="thin">
        <color indexed="64"/>
      </top>
      <bottom style="medium">
        <color theme="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thin">
        <color indexed="64"/>
      </bottom>
      <diagonal/>
    </border>
    <border>
      <left style="medium">
        <color theme="0"/>
      </left>
      <right style="thin">
        <color theme="0"/>
      </right>
      <top style="thin">
        <color theme="0"/>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right/>
      <top style="medium">
        <color theme="0"/>
      </top>
      <bottom style="medium">
        <color theme="0"/>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style="medium">
        <color theme="0"/>
      </left>
      <right/>
      <top style="medium">
        <color indexed="64"/>
      </top>
      <bottom/>
      <diagonal/>
    </border>
    <border>
      <left style="medium">
        <color indexed="64"/>
      </left>
      <right/>
      <top style="medium">
        <color theme="0"/>
      </top>
      <bottom/>
      <diagonal/>
    </border>
    <border>
      <left/>
      <right style="medium">
        <color indexed="64"/>
      </right>
      <top/>
      <bottom/>
      <diagonal/>
    </border>
    <border>
      <left style="medium">
        <color indexed="64"/>
      </left>
      <right/>
      <top/>
      <bottom style="medium">
        <color theme="0"/>
      </bottom>
      <diagonal/>
    </border>
    <border>
      <left style="medium">
        <color theme="0"/>
      </left>
      <right/>
      <top style="thin">
        <color indexed="64"/>
      </top>
      <bottom/>
      <diagonal/>
    </border>
    <border>
      <left/>
      <right style="medium">
        <color theme="0"/>
      </right>
      <top style="thin">
        <color indexed="64"/>
      </top>
      <bottom/>
      <diagonal/>
    </border>
    <border>
      <left/>
      <right style="medium">
        <color indexed="64"/>
      </right>
      <top style="medium">
        <color theme="0"/>
      </top>
      <bottom/>
      <diagonal/>
    </border>
  </borders>
  <cellStyleXfs count="11">
    <xf numFmtId="0" fontId="0" fillId="0" borderId="0"/>
    <xf numFmtId="0" fontId="5" fillId="0" borderId="0"/>
    <xf numFmtId="0" fontId="6" fillId="0" borderId="0" applyBorder="0"/>
    <xf numFmtId="0" fontId="6" fillId="0" borderId="0" applyBorder="0"/>
    <xf numFmtId="0" fontId="6" fillId="0" borderId="0" applyBorder="0"/>
    <xf numFmtId="0" fontId="6" fillId="0" borderId="0" applyBorder="0"/>
    <xf numFmtId="0" fontId="6" fillId="0" borderId="0" applyBorder="0"/>
    <xf numFmtId="0" fontId="6" fillId="0" borderId="0" applyBorder="0"/>
    <xf numFmtId="0" fontId="6" fillId="0" borderId="0" applyBorder="0"/>
    <xf numFmtId="0" fontId="6" fillId="0" borderId="0" applyBorder="0"/>
    <xf numFmtId="0" fontId="1" fillId="0" borderId="0"/>
  </cellStyleXfs>
  <cellXfs count="160">
    <xf numFmtId="0" fontId="0" fillId="0" borderId="0" xfId="0"/>
    <xf numFmtId="0" fontId="3" fillId="0" borderId="0" xfId="1" applyFont="1" applyFill="1"/>
    <xf numFmtId="0" fontId="3" fillId="2" borderId="0" xfId="1" applyFont="1" applyFill="1"/>
    <xf numFmtId="0" fontId="3" fillId="3" borderId="0" xfId="1" applyFont="1" applyFill="1"/>
    <xf numFmtId="0" fontId="5" fillId="0" borderId="0" xfId="1" applyProtection="1">
      <protection locked="0"/>
    </xf>
    <xf numFmtId="0" fontId="3" fillId="3" borderId="0" xfId="1" applyFont="1" applyFill="1" applyProtection="1">
      <protection locked="0"/>
    </xf>
    <xf numFmtId="0" fontId="3" fillId="2" borderId="0" xfId="1" applyFont="1" applyFill="1" applyProtection="1">
      <protection locked="0"/>
    </xf>
    <xf numFmtId="14" fontId="8" fillId="0" borderId="0" xfId="1" applyNumberFormat="1" applyFont="1" applyAlignment="1" applyProtection="1">
      <alignment horizontal="center" vertical="center" wrapText="1"/>
      <protection locked="0"/>
    </xf>
    <xf numFmtId="0" fontId="8" fillId="0" borderId="0" xfId="1" applyFont="1" applyAlignment="1" applyProtection="1">
      <alignment horizontal="center" vertical="center" wrapText="1"/>
      <protection locked="0"/>
    </xf>
    <xf numFmtId="0" fontId="2" fillId="0" borderId="0" xfId="1" applyFont="1" applyAlignment="1" applyProtection="1">
      <alignment horizontal="center" vertical="center" wrapText="1"/>
      <protection locked="0"/>
    </xf>
    <xf numFmtId="0" fontId="4" fillId="6" borderId="2" xfId="1" applyFont="1" applyFill="1" applyBorder="1" applyAlignment="1" applyProtection="1">
      <alignment vertical="center" wrapText="1"/>
      <protection locked="0"/>
    </xf>
    <xf numFmtId="0" fontId="12" fillId="7" borderId="1" xfId="0" applyFont="1" applyFill="1" applyBorder="1" applyAlignment="1">
      <alignment vertical="center" wrapText="1"/>
    </xf>
    <xf numFmtId="0" fontId="10" fillId="0" borderId="0" xfId="0" applyFont="1"/>
    <xf numFmtId="0" fontId="10" fillId="2" borderId="0" xfId="1" applyFont="1" applyFill="1"/>
    <xf numFmtId="0" fontId="15" fillId="4" borderId="1" xfId="1" applyFont="1" applyFill="1" applyBorder="1" applyAlignment="1" applyProtection="1">
      <alignment horizontal="left" vertical="center" wrapText="1"/>
      <protection locked="0"/>
    </xf>
    <xf numFmtId="0" fontId="16" fillId="0" borderId="0" xfId="0" applyFont="1"/>
    <xf numFmtId="0" fontId="11" fillId="0" borderId="0" xfId="0" applyFont="1" applyBorder="1" applyAlignment="1">
      <alignment horizontal="center" vertical="top" wrapText="1"/>
    </xf>
    <xf numFmtId="0" fontId="17" fillId="0" borderId="0" xfId="10" applyFont="1"/>
    <xf numFmtId="0" fontId="17" fillId="0" borderId="0" xfId="10" applyFont="1" applyAlignment="1">
      <alignment horizontal="right" vertical="top"/>
    </xf>
    <xf numFmtId="0" fontId="17" fillId="0" borderId="0" xfId="10" applyFont="1" applyAlignment="1">
      <alignment horizontal="left" vertical="center" wrapText="1"/>
    </xf>
    <xf numFmtId="0" fontId="21" fillId="11" borderId="9" xfId="10" applyFont="1" applyFill="1" applyBorder="1" applyAlignment="1">
      <alignment horizontal="center" vertical="center" wrapText="1"/>
    </xf>
    <xf numFmtId="9" fontId="21" fillId="11" borderId="10" xfId="10" applyNumberFormat="1" applyFont="1" applyFill="1" applyBorder="1" applyAlignment="1">
      <alignment horizontal="center" vertical="center" wrapText="1"/>
    </xf>
    <xf numFmtId="0" fontId="17" fillId="0" borderId="4" xfId="10" applyFont="1" applyBorder="1" applyAlignment="1">
      <alignment horizontal="center" vertical="center"/>
    </xf>
    <xf numFmtId="0" fontId="17" fillId="0" borderId="0" xfId="10" applyFont="1" applyAlignment="1">
      <alignment horizontal="center" vertical="center"/>
    </xf>
    <xf numFmtId="0" fontId="13" fillId="0" borderId="0" xfId="0" applyFont="1"/>
    <xf numFmtId="0" fontId="18" fillId="8" borderId="18" xfId="10" applyFont="1" applyFill="1" applyBorder="1" applyAlignment="1">
      <alignment horizontal="right" vertical="center" wrapText="1"/>
    </xf>
    <xf numFmtId="165" fontId="18" fillId="14" borderId="5" xfId="10" applyNumberFormat="1" applyFont="1" applyFill="1" applyBorder="1" applyAlignment="1">
      <alignment horizontal="center" wrapText="1"/>
    </xf>
    <xf numFmtId="14" fontId="2" fillId="0" borderId="0" xfId="1" applyNumberFormat="1" applyFont="1" applyAlignment="1" applyProtection="1">
      <alignment horizontal="center" vertical="center" wrapText="1"/>
      <protection locked="0"/>
    </xf>
    <xf numFmtId="14" fontId="2" fillId="0" borderId="0" xfId="1" applyNumberFormat="1" applyFont="1" applyFill="1" applyAlignment="1" applyProtection="1">
      <alignment horizontal="center" vertical="center" wrapText="1"/>
      <protection locked="0"/>
    </xf>
    <xf numFmtId="0" fontId="11" fillId="0" borderId="29" xfId="0" applyFont="1" applyBorder="1" applyAlignment="1">
      <alignment horizontal="center" vertical="center" wrapText="1"/>
    </xf>
    <xf numFmtId="14" fontId="11" fillId="0" borderId="29" xfId="0" applyNumberFormat="1" applyFont="1" applyBorder="1" applyAlignment="1">
      <alignment horizontal="center" vertical="center" wrapText="1"/>
    </xf>
    <xf numFmtId="0" fontId="2" fillId="0" borderId="0" xfId="1" applyFont="1" applyFill="1" applyAlignment="1" applyProtection="1">
      <alignment horizontal="center" vertical="center" wrapText="1"/>
      <protection locked="0"/>
    </xf>
    <xf numFmtId="14" fontId="2" fillId="0" borderId="0" xfId="1" quotePrefix="1" applyNumberFormat="1" applyFont="1" applyAlignment="1" applyProtection="1">
      <alignment horizontal="center" vertical="center" wrapText="1"/>
      <protection locked="0"/>
    </xf>
    <xf numFmtId="0" fontId="16" fillId="0" borderId="0" xfId="0" applyFont="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 fillId="0" borderId="0" xfId="1" applyFont="1" applyAlignment="1" applyProtection="1">
      <alignment horizontal="left" vertical="center" wrapText="1"/>
      <protection locked="0"/>
    </xf>
    <xf numFmtId="0" fontId="5" fillId="2" borderId="0" xfId="1" applyFont="1" applyFill="1" applyProtection="1">
      <protection locked="0"/>
    </xf>
    <xf numFmtId="0" fontId="16" fillId="0" borderId="1" xfId="0" applyFont="1" applyBorder="1" applyAlignment="1">
      <alignment horizontal="center" vertical="center"/>
    </xf>
    <xf numFmtId="0" fontId="2" fillId="0" borderId="1" xfId="1" applyFont="1" applyBorder="1" applyAlignment="1" applyProtection="1">
      <alignment horizontal="center" vertical="center" wrapText="1"/>
      <protection locked="0"/>
    </xf>
    <xf numFmtId="166" fontId="2" fillId="0" borderId="1" xfId="1" applyNumberFormat="1" applyFont="1" applyBorder="1" applyAlignment="1" applyProtection="1">
      <alignment horizontal="center" vertical="center" wrapText="1"/>
      <protection locked="0"/>
    </xf>
    <xf numFmtId="0" fontId="2" fillId="0" borderId="1" xfId="1" applyFont="1" applyFill="1" applyBorder="1" applyAlignment="1" applyProtection="1">
      <alignment horizontal="center" vertical="center" wrapText="1"/>
      <protection locked="0"/>
    </xf>
    <xf numFmtId="0" fontId="2" fillId="0" borderId="31" xfId="1" applyFont="1" applyBorder="1" applyAlignment="1" applyProtection="1">
      <alignment horizontal="center" vertical="center" wrapText="1"/>
      <protection locked="0"/>
    </xf>
    <xf numFmtId="0" fontId="2" fillId="0" borderId="32" xfId="1" applyFont="1" applyBorder="1" applyAlignment="1" applyProtection="1">
      <alignment horizontal="center" vertical="center" wrapText="1"/>
      <protection locked="0"/>
    </xf>
    <xf numFmtId="0" fontId="2" fillId="0" borderId="33" xfId="1" applyFont="1" applyBorder="1" applyAlignment="1" applyProtection="1">
      <alignment horizontal="center" vertical="center" wrapText="1"/>
      <protection locked="0"/>
    </xf>
    <xf numFmtId="0" fontId="2" fillId="0" borderId="28" xfId="1" applyFont="1" applyBorder="1" applyAlignment="1" applyProtection="1">
      <alignment horizontal="center" vertical="center" wrapText="1"/>
      <protection locked="0"/>
    </xf>
    <xf numFmtId="0" fontId="2" fillId="0" borderId="0" xfId="1" applyFont="1" applyBorder="1" applyAlignment="1" applyProtection="1">
      <alignment horizontal="center" vertical="center" wrapText="1"/>
      <protection locked="0"/>
    </xf>
    <xf numFmtId="0" fontId="2" fillId="0" borderId="34" xfId="1" applyFont="1" applyBorder="1" applyAlignment="1" applyProtection="1">
      <alignment horizontal="center" vertical="center" wrapText="1"/>
      <protection locked="0"/>
    </xf>
    <xf numFmtId="0" fontId="2" fillId="0" borderId="35" xfId="1" applyFont="1" applyBorder="1" applyAlignment="1" applyProtection="1">
      <alignment horizontal="center" vertical="center" wrapText="1"/>
      <protection locked="0"/>
    </xf>
    <xf numFmtId="0" fontId="2" fillId="0" borderId="36" xfId="1" applyFont="1" applyBorder="1" applyAlignment="1" applyProtection="1">
      <alignment horizontal="center" vertical="center" wrapText="1"/>
      <protection locked="0"/>
    </xf>
    <xf numFmtId="0" fontId="2" fillId="0" borderId="26" xfId="1" applyFont="1" applyBorder="1" applyAlignment="1" applyProtection="1">
      <alignment horizontal="center" vertical="center" wrapText="1"/>
      <protection locked="0"/>
    </xf>
    <xf numFmtId="0" fontId="4" fillId="6" borderId="37" xfId="1" applyFont="1" applyFill="1" applyBorder="1" applyAlignment="1" applyProtection="1">
      <alignment vertical="center" wrapText="1"/>
      <protection locked="0"/>
    </xf>
    <xf numFmtId="164" fontId="20" fillId="10" borderId="7" xfId="10" applyNumberFormat="1" applyFont="1" applyFill="1" applyBorder="1" applyAlignment="1">
      <alignment horizontal="right" vertical="center"/>
    </xf>
    <xf numFmtId="0" fontId="19" fillId="9" borderId="0" xfId="10" applyFont="1" applyFill="1" applyAlignment="1">
      <alignment horizontal="center" vertical="center"/>
    </xf>
    <xf numFmtId="0" fontId="21" fillId="11" borderId="3" xfId="10" applyFont="1" applyFill="1" applyBorder="1" applyAlignment="1">
      <alignment horizontal="center" vertical="center" wrapText="1"/>
    </xf>
    <xf numFmtId="0" fontId="20" fillId="16" borderId="8" xfId="10" applyFont="1" applyFill="1" applyBorder="1" applyAlignment="1">
      <alignment horizontal="center" vertical="center" wrapText="1"/>
    </xf>
    <xf numFmtId="0" fontId="20" fillId="16" borderId="15" xfId="10" applyFont="1" applyFill="1" applyBorder="1" applyAlignment="1">
      <alignment horizontal="center" vertical="center" wrapText="1"/>
    </xf>
    <xf numFmtId="9" fontId="20" fillId="17" borderId="4" xfId="10" applyNumberFormat="1" applyFont="1" applyFill="1" applyBorder="1" applyAlignment="1">
      <alignment horizontal="center" vertical="center" wrapText="1"/>
    </xf>
    <xf numFmtId="9" fontId="20" fillId="17" borderId="40" xfId="10" applyNumberFormat="1" applyFont="1" applyFill="1" applyBorder="1" applyAlignment="1">
      <alignment horizontal="center" vertical="center" wrapText="1"/>
    </xf>
    <xf numFmtId="164" fontId="20" fillId="10" borderId="3" xfId="10" applyNumberFormat="1" applyFont="1" applyFill="1" applyBorder="1" applyAlignment="1">
      <alignment horizontal="center" vertical="center" wrapText="1"/>
    </xf>
    <xf numFmtId="167" fontId="21" fillId="15" borderId="3" xfId="10" applyNumberFormat="1" applyFont="1" applyFill="1" applyBorder="1" applyAlignment="1">
      <alignment horizontal="center" vertical="center" wrapText="1"/>
    </xf>
    <xf numFmtId="9" fontId="20" fillId="16" borderId="15" xfId="10" applyNumberFormat="1" applyFont="1" applyFill="1" applyBorder="1" applyAlignment="1">
      <alignment horizontal="center" vertical="center" wrapText="1"/>
    </xf>
    <xf numFmtId="0" fontId="2" fillId="20" borderId="27" xfId="10" applyFont="1" applyFill="1" applyBorder="1" applyAlignment="1">
      <alignment horizontal="center" vertical="center" wrapText="1"/>
    </xf>
    <xf numFmtId="167" fontId="23" fillId="21" borderId="3" xfId="10" applyNumberFormat="1" applyFont="1" applyFill="1" applyBorder="1" applyAlignment="1">
      <alignment horizontal="center" vertical="center" wrapText="1"/>
    </xf>
    <xf numFmtId="167" fontId="18" fillId="14" borderId="5" xfId="10" applyNumberFormat="1" applyFont="1" applyFill="1" applyBorder="1" applyAlignment="1">
      <alignment horizontal="center" vertical="center" wrapText="1"/>
    </xf>
    <xf numFmtId="167" fontId="17" fillId="0" borderId="0" xfId="10" applyNumberFormat="1" applyFont="1"/>
    <xf numFmtId="166" fontId="17" fillId="13" borderId="15" xfId="10" applyNumberFormat="1" applyFont="1" applyFill="1" applyBorder="1" applyAlignment="1">
      <alignment vertical="center"/>
    </xf>
    <xf numFmtId="0" fontId="4" fillId="5" borderId="1" xfId="1" applyFont="1" applyFill="1" applyBorder="1" applyAlignment="1" applyProtection="1">
      <alignment horizontal="left" vertical="center" wrapText="1"/>
      <protection locked="0"/>
    </xf>
    <xf numFmtId="0" fontId="4" fillId="5" borderId="1" xfId="1" applyFont="1" applyFill="1" applyBorder="1" applyAlignment="1" applyProtection="1">
      <alignment horizontal="center" vertical="center" wrapText="1"/>
      <protection locked="0"/>
    </xf>
    <xf numFmtId="0" fontId="3" fillId="5" borderId="1" xfId="1" applyFont="1" applyFill="1" applyBorder="1" applyAlignment="1" applyProtection="1">
      <alignment horizontal="center" vertical="center" wrapText="1"/>
      <protection locked="0"/>
    </xf>
    <xf numFmtId="0" fontId="0" fillId="0" borderId="1" xfId="0" applyBorder="1" applyAlignment="1">
      <alignment horizontal="center"/>
    </xf>
    <xf numFmtId="0" fontId="0" fillId="0" borderId="1" xfId="0" applyFont="1" applyBorder="1" applyAlignment="1">
      <alignment horizontal="center" vertical="top" wrapText="1"/>
    </xf>
    <xf numFmtId="0" fontId="0" fillId="0" borderId="29" xfId="0" applyFont="1" applyBorder="1" applyAlignment="1">
      <alignment horizontal="center" vertical="top" wrapText="1"/>
    </xf>
    <xf numFmtId="0" fontId="11" fillId="0" borderId="1" xfId="0" applyFont="1" applyBorder="1" applyAlignment="1">
      <alignment horizontal="center" vertical="center" wrapText="1"/>
    </xf>
    <xf numFmtId="0" fontId="11" fillId="0" borderId="29" xfId="0" applyFont="1" applyBorder="1" applyAlignment="1">
      <alignment horizontal="center" vertical="center" wrapText="1"/>
    </xf>
    <xf numFmtId="0" fontId="4" fillId="5" borderId="29" xfId="1" applyFont="1" applyFill="1" applyBorder="1" applyAlignment="1" applyProtection="1">
      <alignment horizontal="left" vertical="center" wrapText="1"/>
      <protection locked="0"/>
    </xf>
    <xf numFmtId="0" fontId="4" fillId="5" borderId="30" xfId="1" applyFont="1" applyFill="1" applyBorder="1" applyAlignment="1" applyProtection="1">
      <alignment horizontal="left" vertical="center" wrapText="1"/>
      <protection locked="0"/>
    </xf>
    <xf numFmtId="0" fontId="0" fillId="0" borderId="1" xfId="0" applyFont="1" applyBorder="1" applyAlignment="1">
      <alignment horizontal="center" vertical="center" wrapText="1"/>
    </xf>
    <xf numFmtId="14" fontId="11" fillId="0" borderId="1" xfId="0" applyNumberFormat="1" applyFont="1" applyBorder="1" applyAlignment="1">
      <alignment horizontal="center" vertical="center" wrapText="1"/>
    </xf>
    <xf numFmtId="0" fontId="13" fillId="0" borderId="1" xfId="0" applyFont="1" applyBorder="1" applyAlignment="1">
      <alignment horizontal="left" vertical="center" wrapText="1"/>
    </xf>
    <xf numFmtId="0" fontId="13" fillId="0" borderId="29" xfId="0" applyFont="1" applyBorder="1" applyAlignment="1">
      <alignment horizontal="left" vertical="center" wrapText="1"/>
    </xf>
    <xf numFmtId="0" fontId="12" fillId="7" borderId="1" xfId="0" applyFont="1" applyFill="1" applyBorder="1" applyAlignment="1">
      <alignment horizontal="center" vertical="center" wrapText="1"/>
    </xf>
    <xf numFmtId="0" fontId="12" fillId="7" borderId="1" xfId="0" applyFont="1" applyFill="1" applyBorder="1" applyAlignment="1">
      <alignment horizontal="center" vertical="center"/>
    </xf>
    <xf numFmtId="165" fontId="17" fillId="13" borderId="7" xfId="10" applyNumberFormat="1" applyFont="1" applyFill="1" applyBorder="1" applyAlignment="1">
      <alignment horizontal="center" vertical="center" wrapText="1"/>
    </xf>
    <xf numFmtId="165" fontId="17" fillId="13" borderId="18" xfId="10" applyNumberFormat="1" applyFont="1" applyFill="1" applyBorder="1" applyAlignment="1">
      <alignment horizontal="center" vertical="center" wrapText="1"/>
    </xf>
    <xf numFmtId="166" fontId="17" fillId="13" borderId="8" xfId="10" applyNumberFormat="1" applyFont="1" applyFill="1" applyBorder="1" applyAlignment="1">
      <alignment horizontal="center" vertical="center"/>
    </xf>
    <xf numFmtId="166" fontId="17" fillId="13" borderId="13" xfId="10" applyNumberFormat="1" applyFont="1" applyFill="1" applyBorder="1" applyAlignment="1">
      <alignment horizontal="center" vertical="center"/>
    </xf>
    <xf numFmtId="166" fontId="17" fillId="13" borderId="41" xfId="10" applyNumberFormat="1" applyFont="1" applyFill="1" applyBorder="1" applyAlignment="1">
      <alignment horizontal="center" vertical="center"/>
    </xf>
    <xf numFmtId="167" fontId="21" fillId="15" borderId="19" xfId="10" applyNumberFormat="1" applyFont="1" applyFill="1" applyBorder="1" applyAlignment="1">
      <alignment horizontal="center" vertical="center"/>
    </xf>
    <xf numFmtId="167" fontId="21" fillId="15" borderId="20" xfId="10" applyNumberFormat="1" applyFont="1" applyFill="1" applyBorder="1" applyAlignment="1">
      <alignment horizontal="center" vertical="center"/>
    </xf>
    <xf numFmtId="167" fontId="21" fillId="12" borderId="21" xfId="10" applyNumberFormat="1" applyFont="1" applyFill="1" applyBorder="1" applyAlignment="1">
      <alignment horizontal="center" vertical="center"/>
    </xf>
    <xf numFmtId="167" fontId="21" fillId="12" borderId="22" xfId="10" applyNumberFormat="1" applyFont="1" applyFill="1" applyBorder="1" applyAlignment="1">
      <alignment horizontal="center" vertical="center"/>
    </xf>
    <xf numFmtId="165" fontId="18" fillId="14" borderId="11" xfId="10" applyNumberFormat="1" applyFont="1" applyFill="1" applyBorder="1" applyAlignment="1">
      <alignment horizontal="center" vertical="center" wrapText="1"/>
    </xf>
    <xf numFmtId="165" fontId="18" fillId="14" borderId="0" xfId="10" applyNumberFormat="1" applyFont="1" applyFill="1" applyBorder="1" applyAlignment="1">
      <alignment horizontal="center" vertical="center" wrapText="1"/>
    </xf>
    <xf numFmtId="167" fontId="17" fillId="13" borderId="7" xfId="10" applyNumberFormat="1" applyFont="1" applyFill="1" applyBorder="1" applyAlignment="1">
      <alignment horizontal="center" vertical="center" wrapText="1"/>
    </xf>
    <xf numFmtId="167" fontId="17" fillId="13" borderId="38" xfId="10" applyNumberFormat="1" applyFont="1" applyFill="1" applyBorder="1" applyAlignment="1">
      <alignment horizontal="center" vertical="center" wrapText="1"/>
    </xf>
    <xf numFmtId="167" fontId="17" fillId="13" borderId="18" xfId="10" applyNumberFormat="1" applyFont="1" applyFill="1" applyBorder="1" applyAlignment="1">
      <alignment horizontal="center" vertical="center" wrapText="1"/>
    </xf>
    <xf numFmtId="167" fontId="18" fillId="14" borderId="39" xfId="10" applyNumberFormat="1" applyFont="1" applyFill="1" applyBorder="1" applyAlignment="1">
      <alignment horizontal="center" vertical="center" wrapText="1"/>
    </xf>
    <xf numFmtId="167" fontId="18" fillId="14" borderId="40" xfId="10" applyNumberFormat="1" applyFont="1" applyFill="1" applyBorder="1" applyAlignment="1">
      <alignment horizontal="center" vertical="center" wrapText="1"/>
    </xf>
    <xf numFmtId="165" fontId="18" fillId="14" borderId="7" xfId="10" applyNumberFormat="1" applyFont="1" applyFill="1" applyBorder="1" applyAlignment="1">
      <alignment horizontal="center" vertical="center" wrapText="1"/>
    </xf>
    <xf numFmtId="165" fontId="18" fillId="14" borderId="18" xfId="10" applyNumberFormat="1" applyFont="1" applyFill="1" applyBorder="1" applyAlignment="1">
      <alignment horizontal="center" vertical="center" wrapText="1"/>
    </xf>
    <xf numFmtId="167" fontId="17" fillId="19" borderId="7" xfId="10" applyNumberFormat="1" applyFont="1" applyFill="1" applyBorder="1" applyAlignment="1">
      <alignment horizontal="center" vertical="center" wrapText="1"/>
    </xf>
    <xf numFmtId="167" fontId="17" fillId="19" borderId="18" xfId="10" applyNumberFormat="1" applyFont="1" applyFill="1" applyBorder="1" applyAlignment="1">
      <alignment horizontal="center" vertical="center" wrapText="1"/>
    </xf>
    <xf numFmtId="167" fontId="17" fillId="12" borderId="7" xfId="10" applyNumberFormat="1" applyFont="1" applyFill="1" applyBorder="1" applyAlignment="1">
      <alignment horizontal="center" vertical="center" wrapText="1"/>
    </xf>
    <xf numFmtId="167" fontId="17" fillId="12" borderId="18" xfId="10" applyNumberFormat="1" applyFont="1" applyFill="1" applyBorder="1" applyAlignment="1">
      <alignment horizontal="center" vertical="center" wrapText="1"/>
    </xf>
    <xf numFmtId="167" fontId="17" fillId="18" borderId="7" xfId="10" applyNumberFormat="1" applyFont="1" applyFill="1" applyBorder="1" applyAlignment="1">
      <alignment horizontal="center" vertical="center" wrapText="1"/>
    </xf>
    <xf numFmtId="167" fontId="17" fillId="18" borderId="18" xfId="10" applyNumberFormat="1" applyFont="1" applyFill="1" applyBorder="1" applyAlignment="1">
      <alignment horizontal="center" vertical="center" wrapText="1"/>
    </xf>
    <xf numFmtId="165" fontId="17" fillId="13" borderId="38" xfId="10" applyNumberFormat="1" applyFont="1" applyFill="1" applyBorder="1" applyAlignment="1">
      <alignment horizontal="center" vertical="center" wrapText="1"/>
    </xf>
    <xf numFmtId="165" fontId="18" fillId="14" borderId="4" xfId="10" applyNumberFormat="1" applyFont="1" applyFill="1" applyBorder="1" applyAlignment="1">
      <alignment horizontal="center" vertical="center" wrapText="1"/>
    </xf>
    <xf numFmtId="165" fontId="18" fillId="14" borderId="40" xfId="10" applyNumberFormat="1" applyFont="1" applyFill="1" applyBorder="1" applyAlignment="1">
      <alignment horizontal="center" vertical="center" wrapText="1"/>
    </xf>
    <xf numFmtId="0" fontId="25" fillId="9" borderId="8" xfId="10" applyFont="1" applyFill="1" applyBorder="1" applyAlignment="1">
      <alignment horizontal="left" vertical="center" wrapText="1"/>
    </xf>
    <xf numFmtId="0" fontId="25" fillId="9" borderId="11" xfId="10" applyFont="1" applyFill="1" applyBorder="1" applyAlignment="1">
      <alignment horizontal="left" vertical="center" wrapText="1"/>
    </xf>
    <xf numFmtId="0" fontId="25" fillId="9" borderId="12" xfId="10" applyFont="1" applyFill="1" applyBorder="1" applyAlignment="1">
      <alignment horizontal="left" vertical="center" wrapText="1"/>
    </xf>
    <xf numFmtId="0" fontId="25" fillId="9" borderId="13" xfId="10" applyFont="1" applyFill="1" applyBorder="1" applyAlignment="1">
      <alignment horizontal="left" vertical="center" wrapText="1"/>
    </xf>
    <xf numFmtId="0" fontId="25" fillId="9" borderId="0" xfId="10" applyFont="1" applyFill="1" applyBorder="1" applyAlignment="1">
      <alignment horizontal="left" vertical="center" wrapText="1"/>
    </xf>
    <xf numFmtId="0" fontId="25" fillId="9" borderId="14" xfId="10" applyFont="1" applyFill="1" applyBorder="1" applyAlignment="1">
      <alignment horizontal="left" vertical="center" wrapText="1"/>
    </xf>
    <xf numFmtId="0" fontId="25" fillId="9" borderId="15" xfId="10" applyFont="1" applyFill="1" applyBorder="1" applyAlignment="1">
      <alignment horizontal="left" vertical="center" wrapText="1"/>
    </xf>
    <xf numFmtId="0" fontId="25" fillId="9" borderId="16" xfId="10" applyFont="1" applyFill="1" applyBorder="1" applyAlignment="1">
      <alignment horizontal="left" vertical="center" wrapText="1"/>
    </xf>
    <xf numFmtId="0" fontId="25" fillId="9" borderId="17" xfId="10" applyFont="1" applyFill="1" applyBorder="1" applyAlignment="1">
      <alignment horizontal="left" vertical="center" wrapText="1"/>
    </xf>
    <xf numFmtId="0" fontId="24" fillId="8" borderId="8" xfId="10" applyFont="1" applyFill="1" applyBorder="1" applyAlignment="1">
      <alignment horizontal="center" vertical="center" wrapText="1"/>
    </xf>
    <xf numFmtId="0" fontId="24" fillId="8" borderId="11" xfId="10" applyFont="1" applyFill="1" applyBorder="1" applyAlignment="1">
      <alignment horizontal="center" vertical="center" wrapText="1"/>
    </xf>
    <xf numFmtId="0" fontId="24" fillId="8" borderId="12" xfId="10" applyFont="1" applyFill="1" applyBorder="1" applyAlignment="1">
      <alignment horizontal="center" vertical="center" wrapText="1"/>
    </xf>
    <xf numFmtId="0" fontId="24" fillId="8" borderId="15" xfId="10" applyFont="1" applyFill="1" applyBorder="1" applyAlignment="1">
      <alignment horizontal="center" vertical="center" wrapText="1"/>
    </xf>
    <xf numFmtId="0" fontId="24" fillId="8" borderId="16" xfId="10" applyFont="1" applyFill="1" applyBorder="1" applyAlignment="1">
      <alignment horizontal="center" vertical="center" wrapText="1"/>
    </xf>
    <xf numFmtId="0" fontId="24" fillId="8" borderId="17" xfId="10" applyFont="1" applyFill="1" applyBorder="1" applyAlignment="1">
      <alignment horizontal="center" vertical="center" wrapText="1"/>
    </xf>
    <xf numFmtId="0" fontId="18" fillId="8" borderId="4" xfId="10" applyFont="1" applyFill="1" applyBorder="1" applyAlignment="1">
      <alignment horizontal="center" vertical="center" wrapText="1"/>
    </xf>
    <xf numFmtId="0" fontId="18" fillId="8" borderId="39" xfId="10" applyFont="1" applyFill="1" applyBorder="1" applyAlignment="1">
      <alignment horizontal="center" vertical="center" wrapText="1"/>
    </xf>
    <xf numFmtId="0" fontId="18" fillId="8" borderId="40" xfId="10" applyFont="1" applyFill="1" applyBorder="1" applyAlignment="1">
      <alignment horizontal="center" vertical="center" wrapText="1"/>
    </xf>
    <xf numFmtId="164" fontId="20" fillId="10" borderId="7" xfId="10" applyNumberFormat="1" applyFont="1" applyFill="1" applyBorder="1" applyAlignment="1">
      <alignment horizontal="center" vertical="center"/>
    </xf>
    <xf numFmtId="164" fontId="20" fillId="10" borderId="18" xfId="10" applyNumberFormat="1" applyFont="1" applyFill="1" applyBorder="1" applyAlignment="1">
      <alignment horizontal="center" vertical="center"/>
    </xf>
    <xf numFmtId="167" fontId="20" fillId="10" borderId="7" xfId="10" applyNumberFormat="1" applyFont="1" applyFill="1" applyBorder="1" applyAlignment="1">
      <alignment horizontal="center" vertical="center"/>
    </xf>
    <xf numFmtId="167" fontId="20" fillId="10" borderId="18" xfId="10" applyNumberFormat="1" applyFont="1" applyFill="1" applyBorder="1" applyAlignment="1">
      <alignment horizontal="center" vertical="center"/>
    </xf>
    <xf numFmtId="0" fontId="22" fillId="0" borderId="23" xfId="10" applyFont="1" applyBorder="1" applyAlignment="1">
      <alignment horizontal="center" vertical="center" wrapText="1"/>
    </xf>
    <xf numFmtId="0" fontId="22" fillId="0" borderId="24" xfId="10" applyFont="1" applyBorder="1" applyAlignment="1">
      <alignment horizontal="center" vertical="center" wrapText="1"/>
    </xf>
    <xf numFmtId="0" fontId="22" fillId="0" borderId="25" xfId="10" applyFont="1" applyBorder="1" applyAlignment="1">
      <alignment horizontal="center" vertical="center" wrapText="1"/>
    </xf>
    <xf numFmtId="0" fontId="22" fillId="0" borderId="6" xfId="10" applyFont="1" applyBorder="1" applyAlignment="1">
      <alignment horizontal="center" vertical="center" wrapText="1"/>
    </xf>
    <xf numFmtId="167" fontId="21" fillId="12" borderId="45" xfId="10" applyNumberFormat="1" applyFont="1" applyFill="1" applyBorder="1" applyAlignment="1">
      <alignment horizontal="center" vertical="center"/>
    </xf>
    <xf numFmtId="167" fontId="21" fillId="12" borderId="46" xfId="10" applyNumberFormat="1" applyFont="1" applyFill="1" applyBorder="1" applyAlignment="1">
      <alignment horizontal="center" vertical="center"/>
    </xf>
    <xf numFmtId="0" fontId="25" fillId="9" borderId="8" xfId="10" applyFont="1" applyFill="1" applyBorder="1" applyAlignment="1">
      <alignment horizontal="center" vertical="center" wrapText="1"/>
    </xf>
    <xf numFmtId="0" fontId="25" fillId="9" borderId="11" xfId="10" applyFont="1" applyFill="1" applyBorder="1" applyAlignment="1">
      <alignment horizontal="center" vertical="center" wrapText="1"/>
    </xf>
    <xf numFmtId="0" fontId="25" fillId="9" borderId="15" xfId="10" applyFont="1" applyFill="1" applyBorder="1" applyAlignment="1">
      <alignment horizontal="center" vertical="center" wrapText="1"/>
    </xf>
    <xf numFmtId="0" fontId="25" fillId="9" borderId="16" xfId="10" applyFont="1" applyFill="1" applyBorder="1" applyAlignment="1">
      <alignment horizontal="center" vertical="center" wrapText="1"/>
    </xf>
    <xf numFmtId="164" fontId="20" fillId="10" borderId="38" xfId="10" applyNumberFormat="1" applyFont="1" applyFill="1" applyBorder="1" applyAlignment="1">
      <alignment horizontal="center" vertical="center"/>
    </xf>
    <xf numFmtId="0" fontId="22" fillId="0" borderId="37" xfId="10" applyFont="1" applyBorder="1" applyAlignment="1">
      <alignment horizontal="center" vertical="center" wrapText="1"/>
    </xf>
    <xf numFmtId="0" fontId="22" fillId="0" borderId="43" xfId="10" applyFont="1" applyBorder="1" applyAlignment="1">
      <alignment horizontal="center" vertical="center" wrapText="1"/>
    </xf>
    <xf numFmtId="164" fontId="20" fillId="10" borderId="11" xfId="10" applyNumberFormat="1" applyFont="1" applyFill="1" applyBorder="1" applyAlignment="1">
      <alignment horizontal="center" vertical="center" wrapText="1"/>
    </xf>
    <xf numFmtId="164" fontId="20" fillId="10" borderId="12" xfId="10" applyNumberFormat="1" applyFont="1" applyFill="1" applyBorder="1" applyAlignment="1">
      <alignment horizontal="center" vertical="center" wrapText="1"/>
    </xf>
    <xf numFmtId="0" fontId="18" fillId="8" borderId="42" xfId="10" applyFont="1" applyFill="1" applyBorder="1" applyAlignment="1">
      <alignment horizontal="center" vertical="center" wrapText="1"/>
    </xf>
    <xf numFmtId="0" fontId="18" fillId="8" borderId="12" xfId="10" applyFont="1" applyFill="1" applyBorder="1" applyAlignment="1">
      <alignment horizontal="center" vertical="center" wrapText="1"/>
    </xf>
    <xf numFmtId="0" fontId="18" fillId="8" borderId="44" xfId="10" applyFont="1" applyFill="1" applyBorder="1" applyAlignment="1">
      <alignment horizontal="center" vertical="center" wrapText="1"/>
    </xf>
    <xf numFmtId="0" fontId="18" fillId="8" borderId="17" xfId="10" applyFont="1" applyFill="1" applyBorder="1" applyAlignment="1">
      <alignment horizontal="center" vertical="center" wrapText="1"/>
    </xf>
    <xf numFmtId="0" fontId="19" fillId="9" borderId="13" xfId="10" applyFont="1" applyFill="1" applyBorder="1" applyAlignment="1">
      <alignment horizontal="center" vertical="center"/>
    </xf>
    <xf numFmtId="0" fontId="18" fillId="8" borderId="11" xfId="10" applyFont="1" applyFill="1" applyBorder="1" applyAlignment="1">
      <alignment horizontal="center" vertical="center" wrapText="1"/>
    </xf>
    <xf numFmtId="0" fontId="18" fillId="8" borderId="47" xfId="10" applyFont="1" applyFill="1" applyBorder="1" applyAlignment="1">
      <alignment horizontal="center" vertical="center" wrapText="1"/>
    </xf>
    <xf numFmtId="0" fontId="25" fillId="9" borderId="12" xfId="10" applyFont="1" applyFill="1" applyBorder="1" applyAlignment="1">
      <alignment horizontal="center" vertical="center" wrapText="1"/>
    </xf>
    <xf numFmtId="0" fontId="25" fillId="9" borderId="17" xfId="10" applyFont="1" applyFill="1" applyBorder="1" applyAlignment="1">
      <alignment horizontal="center" vertical="center" wrapText="1"/>
    </xf>
    <xf numFmtId="167" fontId="17" fillId="12" borderId="38" xfId="10" applyNumberFormat="1" applyFont="1" applyFill="1" applyBorder="1" applyAlignment="1">
      <alignment horizontal="center" vertical="center" wrapText="1"/>
    </xf>
    <xf numFmtId="167" fontId="17" fillId="18" borderId="38" xfId="10" applyNumberFormat="1" applyFont="1" applyFill="1" applyBorder="1" applyAlignment="1">
      <alignment horizontal="center" vertical="center" wrapText="1"/>
    </xf>
    <xf numFmtId="167" fontId="17" fillId="19" borderId="38" xfId="10" applyNumberFormat="1" applyFont="1" applyFill="1" applyBorder="1" applyAlignment="1">
      <alignment horizontal="center" vertical="center" wrapText="1"/>
    </xf>
    <xf numFmtId="165" fontId="18" fillId="14" borderId="1" xfId="10" applyNumberFormat="1" applyFont="1" applyFill="1" applyBorder="1" applyAlignment="1">
      <alignment horizontal="center" vertical="center" wrapText="1"/>
    </xf>
  </cellXfs>
  <cellStyles count="11">
    <cellStyle name="Normal" xfId="0" builtinId="0"/>
    <cellStyle name="Normal 11" xfId="3"/>
    <cellStyle name="Normal 2" xfId="2"/>
    <cellStyle name="Normal 3" xfId="4"/>
    <cellStyle name="Normal 4" xfId="5"/>
    <cellStyle name="Normal 5" xfId="6"/>
    <cellStyle name="Normal 6" xfId="7"/>
    <cellStyle name="Normal 7" xfId="10"/>
    <cellStyle name="Normal 8" xfId="8"/>
    <cellStyle name="Normal 9" xfId="9"/>
    <cellStyle name="Normal_Formato propuesto v4" xfId="1"/>
  </cellStyles>
  <dxfs count="97">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ill>
        <patternFill>
          <bgColor indexed="10"/>
        </patternFill>
      </fill>
    </dxf>
    <dxf>
      <fill>
        <patternFill>
          <bgColor indexed="51"/>
        </patternFill>
      </fill>
    </dxf>
    <dxf>
      <fill>
        <patternFill>
          <bgColor indexed="50"/>
        </patternFill>
      </fill>
    </dxf>
    <dxf>
      <fill>
        <patternFill>
          <bgColor indexed="10"/>
        </patternFill>
      </fill>
    </dxf>
    <dxf>
      <fill>
        <patternFill>
          <bgColor indexed="51"/>
        </patternFill>
      </fill>
    </dxf>
    <dxf>
      <fill>
        <patternFill>
          <bgColor indexed="50"/>
        </patternFill>
      </fill>
    </dxf>
    <dxf>
      <fill>
        <patternFill>
          <bgColor indexed="10"/>
        </patternFill>
      </fill>
    </dxf>
    <dxf>
      <fill>
        <patternFill>
          <bgColor indexed="51"/>
        </patternFill>
      </fill>
    </dxf>
    <dxf>
      <fill>
        <patternFill>
          <bgColor indexed="50"/>
        </patternFill>
      </fill>
    </dxf>
    <dxf>
      <fill>
        <patternFill>
          <bgColor indexed="10"/>
        </patternFill>
      </fill>
    </dxf>
    <dxf>
      <fill>
        <patternFill>
          <bgColor indexed="51"/>
        </patternFill>
      </fill>
    </dxf>
    <dxf>
      <fill>
        <patternFill>
          <bgColor indexed="50"/>
        </patternFill>
      </fill>
    </dxf>
    <dxf>
      <fill>
        <patternFill>
          <bgColor indexed="10"/>
        </patternFill>
      </fill>
    </dxf>
    <dxf>
      <fill>
        <patternFill>
          <bgColor indexed="51"/>
        </patternFill>
      </fill>
    </dxf>
    <dxf>
      <fill>
        <patternFill>
          <bgColor indexed="50"/>
        </patternFill>
      </fill>
    </dxf>
    <dxf>
      <fill>
        <patternFill>
          <bgColor indexed="10"/>
        </patternFill>
      </fill>
    </dxf>
    <dxf>
      <fill>
        <patternFill>
          <bgColor indexed="51"/>
        </patternFill>
      </fill>
    </dxf>
    <dxf>
      <fill>
        <patternFill>
          <bgColor indexed="50"/>
        </patternFill>
      </fill>
    </dxf>
    <dxf>
      <fill>
        <patternFill>
          <bgColor indexed="10"/>
        </patternFill>
      </fill>
    </dxf>
    <dxf>
      <fill>
        <patternFill>
          <bgColor indexed="51"/>
        </patternFill>
      </fill>
    </dxf>
    <dxf>
      <fill>
        <patternFill>
          <bgColor indexed="50"/>
        </patternFill>
      </fill>
    </dxf>
    <dxf>
      <fill>
        <patternFill>
          <bgColor indexed="10"/>
        </patternFill>
      </fill>
    </dxf>
    <dxf>
      <fill>
        <patternFill>
          <bgColor indexed="51"/>
        </patternFill>
      </fill>
    </dxf>
    <dxf>
      <fill>
        <patternFill>
          <bgColor indexed="50"/>
        </patternFill>
      </fill>
    </dxf>
    <dxf>
      <fill>
        <patternFill>
          <bgColor indexed="10"/>
        </patternFill>
      </fill>
    </dxf>
    <dxf>
      <fill>
        <patternFill>
          <bgColor indexed="51"/>
        </patternFill>
      </fill>
    </dxf>
    <dxf>
      <fill>
        <patternFill>
          <bgColor indexed="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68580</xdr:colOff>
      <xdr:row>9</xdr:row>
      <xdr:rowOff>97699</xdr:rowOff>
    </xdr:from>
    <xdr:to>
      <xdr:col>8</xdr:col>
      <xdr:colOff>0</xdr:colOff>
      <xdr:row>9</xdr:row>
      <xdr:rowOff>97699</xdr:rowOff>
    </xdr:to>
    <xdr:pic>
      <xdr:nvPicPr>
        <xdr:cNvPr id="2" name="Picture 9" descr="New_logo"/>
        <xdr:cNvPicPr>
          <a:picLocks noChangeAspect="1" noChangeArrowheads="1"/>
        </xdr:cNvPicPr>
      </xdr:nvPicPr>
      <xdr:blipFill>
        <a:blip xmlns:r="http://schemas.openxmlformats.org/officeDocument/2006/relationships" r:embed="rId1"/>
        <a:srcRect/>
        <a:stretch>
          <a:fillRect/>
        </a:stretch>
      </xdr:blipFill>
      <xdr:spPr bwMode="auto">
        <a:xfrm>
          <a:off x="1653540" y="1606459"/>
          <a:ext cx="4225290" cy="0"/>
        </a:xfrm>
        <a:prstGeom prst="rect">
          <a:avLst/>
        </a:prstGeom>
        <a:noFill/>
        <a:ln w="9525">
          <a:noFill/>
          <a:miter lim="800000"/>
          <a:headEnd/>
          <a:tailEnd/>
        </a:ln>
      </xdr:spPr>
    </xdr:pic>
    <xdr:clientData/>
  </xdr:twoCellAnchor>
  <xdr:twoCellAnchor editAs="oneCell">
    <xdr:from>
      <xdr:col>9</xdr:col>
      <xdr:colOff>636180</xdr:colOff>
      <xdr:row>1</xdr:row>
      <xdr:rowOff>114300</xdr:rowOff>
    </xdr:from>
    <xdr:to>
      <xdr:col>9</xdr:col>
      <xdr:colOff>1110278</xdr:colOff>
      <xdr:row>3</xdr:row>
      <xdr:rowOff>166600</xdr:rowOff>
    </xdr:to>
    <xdr:pic>
      <xdr:nvPicPr>
        <xdr:cNvPr id="3" name="2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21041753">
          <a:off x="13765440" y="281940"/>
          <a:ext cx="474098" cy="60094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E&amp;Y\BS%209977\Metodologia%20Evaluacion%20de%20Riesgos%20v2\Metodologia%20Old\Paso%202%20Inventario%20de%20Activ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E&amp;Y\BS%209977\Metodologia%20Evaluacion%20de%20Riesgos%20v1\Paso%202%20Inventario%20de%20Activ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logia de Activos"/>
      <sheetName val="Criterios de Valorizacion"/>
    </sheetNames>
    <sheetDataSet>
      <sheetData sheetId="0">
        <row r="1">
          <cell r="Z1" t="str">
            <v>B</v>
          </cell>
        </row>
        <row r="2">
          <cell r="Z2" t="str">
            <v>M</v>
          </cell>
        </row>
        <row r="3">
          <cell r="Z3" t="str">
            <v>A</v>
          </cell>
        </row>
        <row r="4">
          <cell r="A4" t="str">
            <v>Información</v>
          </cell>
          <cell r="B4" t="str">
            <v>Software</v>
          </cell>
          <cell r="C4" t="str">
            <v>Fisicos</v>
          </cell>
          <cell r="D4" t="str">
            <v>Personas</v>
          </cell>
          <cell r="E4" t="str">
            <v>Imagen y reputacion</v>
          </cell>
        </row>
        <row r="5">
          <cell r="D5" t="str">
            <v>Empleados que manejen información</v>
          </cell>
        </row>
        <row r="6">
          <cell r="D6" t="str">
            <v>Proveedores</v>
          </cell>
        </row>
        <row r="7">
          <cell r="D7" t="str">
            <v>Clientes</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logia de Activos"/>
      <sheetName val="Criterios de Valorizacion"/>
      <sheetName val="Inventario de Activos"/>
      <sheetName val="Priorización de Activos"/>
    </sheetNames>
    <sheetDataSet>
      <sheetData sheetId="0">
        <row r="1">
          <cell r="Z1" t="str">
            <v>B</v>
          </cell>
        </row>
        <row r="2">
          <cell r="Z2" t="str">
            <v>M</v>
          </cell>
        </row>
        <row r="3">
          <cell r="Z3" t="str">
            <v>A</v>
          </cell>
        </row>
        <row r="4">
          <cell r="A4" t="str">
            <v>Información</v>
          </cell>
          <cell r="B4" t="str">
            <v>Software</v>
          </cell>
          <cell r="C4" t="str">
            <v>Fisicos</v>
          </cell>
          <cell r="D4" t="str">
            <v>Personas</v>
          </cell>
          <cell r="E4" t="str">
            <v>Imagen y reputacion</v>
          </cell>
        </row>
      </sheetData>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73"/>
  <sheetViews>
    <sheetView tabSelected="1" workbookViewId="0">
      <selection sqref="A1:B1"/>
    </sheetView>
  </sheetViews>
  <sheetFormatPr baseColWidth="10" defaultRowHeight="13.2" x14ac:dyDescent="0.25"/>
  <cols>
    <col min="1" max="1" width="12.44140625" customWidth="1"/>
    <col min="2" max="2" width="19.33203125" customWidth="1"/>
    <col min="3" max="3" width="11.88671875" bestFit="1" customWidth="1"/>
    <col min="4" max="4" width="11.6640625" customWidth="1"/>
    <col min="5" max="5" width="14.6640625" customWidth="1"/>
    <col min="6" max="6" width="25.6640625" customWidth="1"/>
    <col min="7" max="7" width="32" customWidth="1"/>
    <col min="8" max="8" width="34.33203125" customWidth="1"/>
    <col min="9" max="9" width="0.6640625" customWidth="1"/>
    <col min="10" max="10" width="23" customWidth="1"/>
    <col min="11" max="12" width="20.88671875" customWidth="1"/>
    <col min="13" max="13" width="16.6640625" style="15" customWidth="1"/>
    <col min="14" max="14" width="16.88671875" style="15" customWidth="1"/>
    <col min="15" max="15" width="17.109375" style="15" customWidth="1"/>
    <col min="16" max="17" width="16.109375" style="15" bestFit="1" customWidth="1"/>
    <col min="18" max="18" width="16" style="15" bestFit="1" customWidth="1"/>
    <col min="19" max="20" width="13.33203125" style="15" customWidth="1"/>
    <col min="21" max="21" width="20.88671875" customWidth="1"/>
    <col min="22" max="27" width="13.33203125" style="15" customWidth="1"/>
    <col min="28" max="28" width="14.109375" style="15" customWidth="1"/>
    <col min="29" max="30" width="20.88671875" customWidth="1"/>
    <col min="31" max="36" width="13.33203125" style="15" customWidth="1"/>
    <col min="37" max="37" width="0.6640625" customWidth="1"/>
  </cols>
  <sheetData>
    <row r="1" spans="1:53" ht="13.2" customHeight="1" x14ac:dyDescent="0.25">
      <c r="A1" s="81" t="s">
        <v>7</v>
      </c>
      <c r="B1" s="81"/>
      <c r="C1" s="71" t="s">
        <v>27</v>
      </c>
      <c r="D1" s="71"/>
      <c r="E1" s="71"/>
      <c r="F1" s="71"/>
      <c r="G1" s="71"/>
      <c r="H1" s="72"/>
      <c r="I1" s="70"/>
      <c r="J1" s="70"/>
      <c r="K1" s="16"/>
      <c r="L1" s="16"/>
      <c r="U1" s="16"/>
      <c r="AC1" s="16"/>
      <c r="AD1" s="16"/>
      <c r="AO1" s="12" t="s">
        <v>19</v>
      </c>
    </row>
    <row r="2" spans="1:53" ht="30" customHeight="1" x14ac:dyDescent="0.25">
      <c r="A2" s="82" t="s">
        <v>8</v>
      </c>
      <c r="B2" s="82"/>
      <c r="C2" s="79" t="s">
        <v>28</v>
      </c>
      <c r="D2" s="79"/>
      <c r="E2" s="79"/>
      <c r="F2" s="79"/>
      <c r="G2" s="79"/>
      <c r="H2" s="80"/>
      <c r="I2" s="70"/>
      <c r="J2" s="70"/>
      <c r="K2" s="16"/>
      <c r="L2" s="16"/>
      <c r="U2" s="16"/>
      <c r="AC2" s="16"/>
      <c r="AD2" s="16"/>
      <c r="AO2" s="12" t="s">
        <v>20</v>
      </c>
    </row>
    <row r="3" spans="1:53" x14ac:dyDescent="0.25">
      <c r="A3" s="81" t="s">
        <v>9</v>
      </c>
      <c r="B3" s="81"/>
      <c r="C3" s="77" t="s">
        <v>29</v>
      </c>
      <c r="D3" s="77"/>
      <c r="E3" s="77"/>
      <c r="F3" s="77"/>
      <c r="G3" s="11" t="s">
        <v>10</v>
      </c>
      <c r="H3" s="29" t="s">
        <v>11</v>
      </c>
      <c r="I3" s="70"/>
      <c r="J3" s="70"/>
      <c r="K3" s="16"/>
      <c r="L3" s="16"/>
      <c r="U3" s="16"/>
      <c r="AC3" s="16"/>
      <c r="AD3" s="16"/>
      <c r="AO3" s="12" t="s">
        <v>3</v>
      </c>
    </row>
    <row r="4" spans="1:53" x14ac:dyDescent="0.25">
      <c r="A4" s="81" t="s">
        <v>12</v>
      </c>
      <c r="B4" s="81"/>
      <c r="C4" s="78">
        <v>41729</v>
      </c>
      <c r="D4" s="78"/>
      <c r="E4" s="78"/>
      <c r="F4" s="78"/>
      <c r="G4" s="11" t="s">
        <v>13</v>
      </c>
      <c r="H4" s="30">
        <v>41729</v>
      </c>
      <c r="I4" s="70"/>
      <c r="J4" s="70"/>
      <c r="K4" s="16"/>
      <c r="L4" s="16"/>
      <c r="U4" s="16"/>
      <c r="AC4" s="16"/>
      <c r="AD4" s="16"/>
      <c r="AO4" s="12" t="s">
        <v>21</v>
      </c>
    </row>
    <row r="5" spans="1:53" ht="13.2" customHeight="1" x14ac:dyDescent="0.25">
      <c r="A5" s="81" t="s">
        <v>14</v>
      </c>
      <c r="B5" s="81"/>
      <c r="C5" s="73" t="s">
        <v>15</v>
      </c>
      <c r="D5" s="73"/>
      <c r="E5" s="73"/>
      <c r="F5" s="73"/>
      <c r="G5" s="73"/>
      <c r="H5" s="74"/>
      <c r="I5" s="70"/>
      <c r="J5" s="70"/>
      <c r="K5" s="16"/>
      <c r="L5" s="16"/>
      <c r="U5" s="16"/>
      <c r="AC5" s="16"/>
      <c r="AD5" s="16"/>
      <c r="AO5" s="12" t="s">
        <v>22</v>
      </c>
    </row>
    <row r="6" spans="1:53" ht="13.2" customHeight="1" x14ac:dyDescent="0.25">
      <c r="A6" s="81" t="s">
        <v>16</v>
      </c>
      <c r="B6" s="81"/>
      <c r="C6" s="73" t="s">
        <v>17</v>
      </c>
      <c r="D6" s="73"/>
      <c r="E6" s="73"/>
      <c r="F6" s="73"/>
      <c r="G6" s="73"/>
      <c r="H6" s="74"/>
      <c r="I6" s="70"/>
      <c r="J6" s="70"/>
      <c r="K6" s="16"/>
      <c r="L6" s="16"/>
      <c r="U6" s="16"/>
      <c r="AC6" s="16"/>
      <c r="AD6" s="16"/>
      <c r="AO6" s="12" t="s">
        <v>23</v>
      </c>
    </row>
    <row r="7" spans="1:53" x14ac:dyDescent="0.25">
      <c r="AO7" s="12" t="s">
        <v>24</v>
      </c>
    </row>
    <row r="8" spans="1:53" x14ac:dyDescent="0.25">
      <c r="A8" s="24" t="s">
        <v>55</v>
      </c>
      <c r="AO8" s="13" t="s">
        <v>25</v>
      </c>
    </row>
    <row r="9" spans="1:53" s="1" customFormat="1" ht="25.5" customHeight="1" x14ac:dyDescent="0.25">
      <c r="A9" s="68" t="s">
        <v>4</v>
      </c>
      <c r="B9" s="68" t="s">
        <v>0</v>
      </c>
      <c r="C9" s="68" t="s">
        <v>47</v>
      </c>
      <c r="D9" s="68" t="s">
        <v>48</v>
      </c>
      <c r="E9" s="68" t="s">
        <v>18</v>
      </c>
      <c r="F9" s="68" t="s">
        <v>1</v>
      </c>
      <c r="G9" s="68" t="s">
        <v>5</v>
      </c>
      <c r="H9" s="68" t="s">
        <v>2</v>
      </c>
      <c r="I9" s="10"/>
      <c r="J9" s="68" t="s">
        <v>35</v>
      </c>
      <c r="K9" s="68" t="s">
        <v>45</v>
      </c>
      <c r="L9" s="68" t="s">
        <v>46</v>
      </c>
      <c r="M9" s="67" t="s">
        <v>36</v>
      </c>
      <c r="N9" s="67"/>
      <c r="O9" s="67"/>
      <c r="P9" s="67"/>
      <c r="Q9" s="67"/>
      <c r="R9" s="67"/>
      <c r="S9" s="68" t="s">
        <v>37</v>
      </c>
      <c r="T9" s="68" t="s">
        <v>41</v>
      </c>
      <c r="U9" s="68" t="s">
        <v>42</v>
      </c>
      <c r="V9" s="75" t="s">
        <v>38</v>
      </c>
      <c r="W9" s="76"/>
      <c r="X9" s="76"/>
      <c r="Y9" s="76"/>
      <c r="Z9" s="76"/>
      <c r="AA9" s="76"/>
      <c r="AB9" s="68" t="s">
        <v>39</v>
      </c>
      <c r="AC9" s="68" t="s">
        <v>44</v>
      </c>
      <c r="AD9" s="68" t="s">
        <v>43</v>
      </c>
      <c r="AE9" s="67" t="s">
        <v>40</v>
      </c>
      <c r="AF9" s="67"/>
      <c r="AG9" s="67"/>
      <c r="AH9" s="67"/>
      <c r="AI9" s="67"/>
      <c r="AJ9" s="67"/>
      <c r="AK9" s="3"/>
      <c r="AL9" s="2"/>
      <c r="AM9" s="2"/>
      <c r="AN9" s="2"/>
      <c r="AO9" s="13" t="s">
        <v>26</v>
      </c>
      <c r="AP9" s="2"/>
      <c r="AQ9" s="2"/>
      <c r="AR9" s="2"/>
      <c r="AS9" s="2"/>
      <c r="AT9" s="2"/>
      <c r="AU9" s="2"/>
      <c r="AV9" s="2"/>
      <c r="AW9" s="2"/>
      <c r="AX9" s="2"/>
      <c r="AY9" s="2"/>
      <c r="AZ9" s="2"/>
      <c r="BA9" s="2"/>
    </row>
    <row r="10" spans="1:53" s="1" customFormat="1" ht="40.799999999999997" x14ac:dyDescent="0.25">
      <c r="A10" s="69"/>
      <c r="B10" s="69"/>
      <c r="C10" s="69"/>
      <c r="D10" s="69"/>
      <c r="E10" s="68"/>
      <c r="F10" s="69"/>
      <c r="G10" s="69"/>
      <c r="H10" s="68"/>
      <c r="I10" s="10"/>
      <c r="J10" s="69"/>
      <c r="K10" s="69"/>
      <c r="L10" s="69"/>
      <c r="M10" s="14" t="s">
        <v>30</v>
      </c>
      <c r="N10" s="14" t="s">
        <v>31</v>
      </c>
      <c r="O10" s="14" t="s">
        <v>32</v>
      </c>
      <c r="P10" s="14" t="s">
        <v>33</v>
      </c>
      <c r="Q10" s="14" t="s">
        <v>34</v>
      </c>
      <c r="R10" s="14" t="s">
        <v>6</v>
      </c>
      <c r="S10" s="69"/>
      <c r="T10" s="69"/>
      <c r="U10" s="69"/>
      <c r="V10" s="14" t="s">
        <v>30</v>
      </c>
      <c r="W10" s="14" t="s">
        <v>31</v>
      </c>
      <c r="X10" s="14" t="s">
        <v>32</v>
      </c>
      <c r="Y10" s="14" t="s">
        <v>33</v>
      </c>
      <c r="Z10" s="14" t="s">
        <v>34</v>
      </c>
      <c r="AA10" s="14" t="s">
        <v>6</v>
      </c>
      <c r="AB10" s="69"/>
      <c r="AC10" s="69"/>
      <c r="AD10" s="69"/>
      <c r="AE10" s="14" t="s">
        <v>30</v>
      </c>
      <c r="AF10" s="14" t="s">
        <v>31</v>
      </c>
      <c r="AG10" s="14" t="s">
        <v>32</v>
      </c>
      <c r="AH10" s="14" t="s">
        <v>33</v>
      </c>
      <c r="AI10" s="14" t="s">
        <v>34</v>
      </c>
      <c r="AJ10" s="14" t="s">
        <v>6</v>
      </c>
      <c r="AK10" s="3"/>
      <c r="AL10" s="2"/>
      <c r="AM10" s="2"/>
      <c r="AN10" s="2"/>
      <c r="AP10" s="2"/>
      <c r="AQ10" s="2"/>
      <c r="AR10" s="2"/>
      <c r="AS10" s="2"/>
      <c r="AT10" s="2"/>
      <c r="AU10" s="2"/>
      <c r="AV10" s="2"/>
      <c r="AW10" s="2"/>
      <c r="AX10" s="2"/>
      <c r="AY10" s="2"/>
      <c r="AZ10" s="2"/>
      <c r="BA10" s="2"/>
    </row>
    <row r="11" spans="1:53" s="4" customFormat="1" ht="40.799999999999997" x14ac:dyDescent="0.25">
      <c r="A11" s="7">
        <v>41754</v>
      </c>
      <c r="B11" s="32" t="s">
        <v>114</v>
      </c>
      <c r="C11" s="9">
        <v>1</v>
      </c>
      <c r="D11" s="9" t="s">
        <v>101</v>
      </c>
      <c r="E11" s="9" t="s">
        <v>19</v>
      </c>
      <c r="F11" s="35" t="s">
        <v>80</v>
      </c>
      <c r="G11" s="36" t="s">
        <v>132</v>
      </c>
      <c r="H11" s="9" t="s">
        <v>133</v>
      </c>
      <c r="I11" s="51"/>
      <c r="J11" s="38" t="str">
        <f t="shared" ref="J11:J51" si="0">IF(K11="Muy Alto","Confidencial",IF(K11="Extremo","Confidencial",IF(K11="Despreciable","Público","Uso Interno")))</f>
        <v>Confidencial</v>
      </c>
      <c r="K11" s="39" t="s">
        <v>160</v>
      </c>
      <c r="L11" s="40">
        <f t="shared" ref="L11:L25" si="1">IF(K11="Extremo",500000,IF(K11="Muy Alto",200000,IF(K11="Alto",75000,IF(K11="Medio",25000,IF(K11="Bajo",2500,100)))))</f>
        <v>500000</v>
      </c>
      <c r="M11" s="42" t="s">
        <v>155</v>
      </c>
      <c r="N11" s="43" t="s">
        <v>153</v>
      </c>
      <c r="O11" s="43" t="s">
        <v>156</v>
      </c>
      <c r="P11" s="43" t="s">
        <v>155</v>
      </c>
      <c r="Q11" s="43" t="s">
        <v>155</v>
      </c>
      <c r="R11" s="44" t="s">
        <v>153</v>
      </c>
      <c r="S11" s="38" t="str">
        <f t="shared" ref="S11:S56" si="2">IF(T11="Muy Alto","Alta",IF(T11="Extremo","Alta",IF(T11="Despreciable","Baja",IF(T11="Bajo","Baja","Media"))))</f>
        <v>Alta</v>
      </c>
      <c r="T11" s="39" t="s">
        <v>160</v>
      </c>
      <c r="U11" s="40">
        <f t="shared" ref="U11:U31" si="3">IF(T11="Extremo",500000,IF(T11="Muy Alto",200000,IF(T11="Alto",75000,IF(T11="Medio",25000,IF(T11="Bajo",2500,100)))))</f>
        <v>500000</v>
      </c>
      <c r="V11" s="42" t="s">
        <v>153</v>
      </c>
      <c r="W11" s="43" t="s">
        <v>155</v>
      </c>
      <c r="X11" s="43" t="s">
        <v>154</v>
      </c>
      <c r="Y11" s="43" t="s">
        <v>155</v>
      </c>
      <c r="Z11" s="43" t="s">
        <v>155</v>
      </c>
      <c r="AA11" s="44" t="s">
        <v>153</v>
      </c>
      <c r="AB11" s="38" t="str">
        <f>IF(AC11="Muy Alto","Misión Crítica",IF(AC11="Extremo","Misión Crítica",IF(AC11="Despreciable","No Crítica",IF(AC11="Bajo","No Crítica","Crítica"))))</f>
        <v>Misión Crítica</v>
      </c>
      <c r="AC11" s="39" t="s">
        <v>160</v>
      </c>
      <c r="AD11" s="40">
        <f t="shared" ref="AD11:AD31" si="4">IF(AC11="Extremo",500000,IF(AC11="Muy Alto",200000,IF(AC11="Alto",75000,IF(AC11="Medio",25000,IF(AC11="Bajo",2500,100)))))</f>
        <v>500000</v>
      </c>
      <c r="AE11" s="42" t="s">
        <v>153</v>
      </c>
      <c r="AF11" s="43" t="s">
        <v>155</v>
      </c>
      <c r="AG11" s="43" t="s">
        <v>156</v>
      </c>
      <c r="AH11" s="43" t="s">
        <v>153</v>
      </c>
      <c r="AI11" s="43" t="s">
        <v>153</v>
      </c>
      <c r="AJ11" s="44" t="s">
        <v>156</v>
      </c>
      <c r="AK11" s="5"/>
      <c r="AL11" s="9"/>
      <c r="AM11" s="37"/>
      <c r="AN11" s="37"/>
      <c r="AO11" s="37"/>
      <c r="AP11" s="37"/>
      <c r="AQ11" s="37"/>
      <c r="AR11" s="37"/>
      <c r="AS11" s="37"/>
      <c r="AT11" s="6"/>
      <c r="AU11" s="6"/>
      <c r="AV11" s="6"/>
      <c r="AW11" s="6"/>
      <c r="AX11" s="6"/>
      <c r="AY11" s="6"/>
      <c r="AZ11" s="6"/>
      <c r="BA11" s="6"/>
    </row>
    <row r="12" spans="1:53" s="4" customFormat="1" ht="30.6" x14ac:dyDescent="0.25">
      <c r="A12" s="7">
        <v>41754</v>
      </c>
      <c r="B12" s="27" t="s">
        <v>62</v>
      </c>
      <c r="C12" s="9">
        <v>15</v>
      </c>
      <c r="D12" s="9">
        <v>1</v>
      </c>
      <c r="E12" s="9" t="s">
        <v>3</v>
      </c>
      <c r="F12" s="35" t="s">
        <v>107</v>
      </c>
      <c r="G12" s="35" t="s">
        <v>107</v>
      </c>
      <c r="H12" s="9" t="s">
        <v>135</v>
      </c>
      <c r="I12" s="51"/>
      <c r="J12" s="38" t="str">
        <f t="shared" si="0"/>
        <v>Confidencial</v>
      </c>
      <c r="K12" s="39" t="s">
        <v>160</v>
      </c>
      <c r="L12" s="40">
        <f t="shared" si="1"/>
        <v>500000</v>
      </c>
      <c r="M12" s="45" t="s">
        <v>155</v>
      </c>
      <c r="N12" s="46" t="s">
        <v>155</v>
      </c>
      <c r="O12" s="46" t="s">
        <v>153</v>
      </c>
      <c r="P12" s="46" t="s">
        <v>155</v>
      </c>
      <c r="Q12" s="46" t="s">
        <v>155</v>
      </c>
      <c r="R12" s="47" t="s">
        <v>153</v>
      </c>
      <c r="S12" s="38" t="str">
        <f t="shared" si="2"/>
        <v>Alta</v>
      </c>
      <c r="T12" s="39" t="s">
        <v>160</v>
      </c>
      <c r="U12" s="40">
        <f t="shared" si="3"/>
        <v>500000</v>
      </c>
      <c r="V12" s="45" t="s">
        <v>153</v>
      </c>
      <c r="W12" s="46" t="s">
        <v>155</v>
      </c>
      <c r="X12" s="46" t="s">
        <v>154</v>
      </c>
      <c r="Y12" s="46" t="s">
        <v>155</v>
      </c>
      <c r="Z12" s="46" t="s">
        <v>155</v>
      </c>
      <c r="AA12" s="47" t="s">
        <v>153</v>
      </c>
      <c r="AB12" s="38" t="str">
        <f t="shared" ref="AB12:AB57" si="5">IF(AC12="Muy Alto","Misión Crítica",IF(AC12="Extremo","Misión Crítica",IF(AC12="Despreciable","No Crítica",IF(AC12="Bajo","No Crítica","Crítica"))))</f>
        <v>Misión Crítica</v>
      </c>
      <c r="AC12" s="39" t="s">
        <v>160</v>
      </c>
      <c r="AD12" s="40">
        <f t="shared" si="4"/>
        <v>500000</v>
      </c>
      <c r="AE12" s="45" t="s">
        <v>153</v>
      </c>
      <c r="AF12" s="46" t="s">
        <v>155</v>
      </c>
      <c r="AG12" s="46" t="s">
        <v>156</v>
      </c>
      <c r="AH12" s="46" t="s">
        <v>153</v>
      </c>
      <c r="AI12" s="46" t="s">
        <v>153</v>
      </c>
      <c r="AJ12" s="47" t="s">
        <v>156</v>
      </c>
      <c r="AK12" s="5"/>
      <c r="AL12" s="6"/>
      <c r="AM12" s="6"/>
      <c r="AN12" s="6"/>
      <c r="AO12" s="6"/>
      <c r="AP12" s="6"/>
      <c r="AQ12" s="6"/>
      <c r="AR12" s="6"/>
      <c r="AS12" s="6"/>
      <c r="AT12" s="6"/>
      <c r="AU12" s="6"/>
      <c r="AV12" s="6"/>
      <c r="AW12" s="6"/>
      <c r="AX12" s="6"/>
      <c r="AY12" s="6"/>
      <c r="AZ12" s="6"/>
      <c r="BA12" s="6"/>
    </row>
    <row r="13" spans="1:53" s="4" customFormat="1" ht="20.399999999999999" x14ac:dyDescent="0.25">
      <c r="A13" s="7">
        <v>41754</v>
      </c>
      <c r="B13" s="27" t="s">
        <v>62</v>
      </c>
      <c r="C13" s="9">
        <v>16</v>
      </c>
      <c r="D13" s="9">
        <v>1</v>
      </c>
      <c r="E13" s="9" t="s">
        <v>3</v>
      </c>
      <c r="F13" s="35" t="s">
        <v>68</v>
      </c>
      <c r="G13" s="35" t="s">
        <v>68</v>
      </c>
      <c r="H13" s="9" t="s">
        <v>142</v>
      </c>
      <c r="I13" s="51"/>
      <c r="J13" s="38" t="str">
        <f t="shared" si="0"/>
        <v>Confidencial</v>
      </c>
      <c r="K13" s="39" t="s">
        <v>160</v>
      </c>
      <c r="L13" s="40">
        <f t="shared" si="1"/>
        <v>500000</v>
      </c>
      <c r="M13" s="45" t="s">
        <v>155</v>
      </c>
      <c r="N13" s="46" t="s">
        <v>155</v>
      </c>
      <c r="O13" s="46" t="s">
        <v>153</v>
      </c>
      <c r="P13" s="46" t="s">
        <v>155</v>
      </c>
      <c r="Q13" s="46" t="s">
        <v>155</v>
      </c>
      <c r="R13" s="47" t="s">
        <v>153</v>
      </c>
      <c r="S13" s="38" t="str">
        <f t="shared" si="2"/>
        <v>Alta</v>
      </c>
      <c r="T13" s="39" t="s">
        <v>160</v>
      </c>
      <c r="U13" s="40">
        <f t="shared" si="3"/>
        <v>500000</v>
      </c>
      <c r="V13" s="45" t="s">
        <v>153</v>
      </c>
      <c r="W13" s="46" t="s">
        <v>155</v>
      </c>
      <c r="X13" s="46" t="s">
        <v>154</v>
      </c>
      <c r="Y13" s="46" t="s">
        <v>155</v>
      </c>
      <c r="Z13" s="46" t="s">
        <v>155</v>
      </c>
      <c r="AA13" s="47" t="s">
        <v>153</v>
      </c>
      <c r="AB13" s="38" t="str">
        <f t="shared" si="5"/>
        <v>Misión Crítica</v>
      </c>
      <c r="AC13" s="39" t="s">
        <v>160</v>
      </c>
      <c r="AD13" s="40">
        <f t="shared" si="4"/>
        <v>500000</v>
      </c>
      <c r="AE13" s="45" t="s">
        <v>153</v>
      </c>
      <c r="AF13" s="46" t="s">
        <v>155</v>
      </c>
      <c r="AG13" s="46" t="s">
        <v>156</v>
      </c>
      <c r="AH13" s="46" t="s">
        <v>153</v>
      </c>
      <c r="AI13" s="46" t="s">
        <v>153</v>
      </c>
      <c r="AJ13" s="47" t="s">
        <v>156</v>
      </c>
      <c r="AK13" s="5"/>
      <c r="AL13" s="6"/>
      <c r="AM13" s="6"/>
      <c r="AN13" s="6"/>
      <c r="AO13" s="6"/>
      <c r="AP13" s="6"/>
      <c r="AQ13" s="6"/>
      <c r="AR13" s="6"/>
      <c r="AS13" s="6"/>
      <c r="AT13" s="6"/>
      <c r="AU13" s="6"/>
      <c r="AV13" s="6"/>
      <c r="AW13" s="6"/>
      <c r="AX13" s="6"/>
      <c r="AY13" s="6"/>
      <c r="AZ13" s="6"/>
      <c r="BA13" s="6"/>
    </row>
    <row r="14" spans="1:53" ht="20.399999999999999" x14ac:dyDescent="0.25">
      <c r="A14" s="7">
        <v>41754</v>
      </c>
      <c r="B14" s="28" t="s">
        <v>63</v>
      </c>
      <c r="C14" s="31">
        <v>17</v>
      </c>
      <c r="D14" s="9">
        <v>1</v>
      </c>
      <c r="E14" s="9" t="s">
        <v>3</v>
      </c>
      <c r="F14" s="35" t="s">
        <v>69</v>
      </c>
      <c r="G14" s="35" t="s">
        <v>69</v>
      </c>
      <c r="H14" s="9" t="s">
        <v>142</v>
      </c>
      <c r="I14" s="51"/>
      <c r="J14" s="38" t="str">
        <f t="shared" si="0"/>
        <v>Confidencial</v>
      </c>
      <c r="K14" s="41" t="s">
        <v>160</v>
      </c>
      <c r="L14" s="40">
        <f t="shared" si="1"/>
        <v>500000</v>
      </c>
      <c r="M14" s="45" t="s">
        <v>155</v>
      </c>
      <c r="N14" s="46" t="s">
        <v>155</v>
      </c>
      <c r="O14" s="46" t="s">
        <v>153</v>
      </c>
      <c r="P14" s="46" t="s">
        <v>155</v>
      </c>
      <c r="Q14" s="46" t="s">
        <v>155</v>
      </c>
      <c r="R14" s="47" t="s">
        <v>153</v>
      </c>
      <c r="S14" s="38" t="str">
        <f t="shared" si="2"/>
        <v>Alta</v>
      </c>
      <c r="T14" s="41" t="s">
        <v>160</v>
      </c>
      <c r="U14" s="40">
        <f t="shared" si="3"/>
        <v>500000</v>
      </c>
      <c r="V14" s="45" t="s">
        <v>153</v>
      </c>
      <c r="W14" s="46" t="s">
        <v>155</v>
      </c>
      <c r="X14" s="46" t="s">
        <v>154</v>
      </c>
      <c r="Y14" s="46" t="s">
        <v>155</v>
      </c>
      <c r="Z14" s="46" t="s">
        <v>155</v>
      </c>
      <c r="AA14" s="47" t="s">
        <v>153</v>
      </c>
      <c r="AB14" s="38" t="str">
        <f t="shared" si="5"/>
        <v>Misión Crítica</v>
      </c>
      <c r="AC14" s="41" t="s">
        <v>160</v>
      </c>
      <c r="AD14" s="40">
        <f t="shared" si="4"/>
        <v>500000</v>
      </c>
      <c r="AE14" s="45" t="s">
        <v>153</v>
      </c>
      <c r="AF14" s="46" t="s">
        <v>155</v>
      </c>
      <c r="AG14" s="46" t="s">
        <v>156</v>
      </c>
      <c r="AH14" s="46" t="s">
        <v>153</v>
      </c>
      <c r="AI14" s="46" t="s">
        <v>153</v>
      </c>
      <c r="AJ14" s="47" t="s">
        <v>156</v>
      </c>
      <c r="AK14" s="3"/>
    </row>
    <row r="15" spans="1:53" s="4" customFormat="1" ht="30.6" x14ac:dyDescent="0.25">
      <c r="A15" s="7">
        <v>41754</v>
      </c>
      <c r="B15" s="27" t="s">
        <v>62</v>
      </c>
      <c r="C15" s="9">
        <v>2</v>
      </c>
      <c r="D15" s="9" t="s">
        <v>101</v>
      </c>
      <c r="E15" s="9" t="s">
        <v>19</v>
      </c>
      <c r="F15" s="35" t="s">
        <v>106</v>
      </c>
      <c r="G15" s="35" t="s">
        <v>134</v>
      </c>
      <c r="H15" s="9" t="s">
        <v>137</v>
      </c>
      <c r="I15" s="51"/>
      <c r="J15" s="38" t="str">
        <f t="shared" si="0"/>
        <v>Confidencial</v>
      </c>
      <c r="K15" s="39" t="s">
        <v>161</v>
      </c>
      <c r="L15" s="40">
        <f t="shared" si="1"/>
        <v>200000</v>
      </c>
      <c r="M15" s="45" t="s">
        <v>155</v>
      </c>
      <c r="N15" s="46" t="s">
        <v>155</v>
      </c>
      <c r="O15" s="46" t="s">
        <v>157</v>
      </c>
      <c r="P15" s="46" t="s">
        <v>155</v>
      </c>
      <c r="Q15" s="46" t="s">
        <v>155</v>
      </c>
      <c r="R15" s="47" t="s">
        <v>154</v>
      </c>
      <c r="S15" s="38" t="str">
        <f t="shared" si="2"/>
        <v>Alta</v>
      </c>
      <c r="T15" s="39" t="s">
        <v>160</v>
      </c>
      <c r="U15" s="40">
        <f t="shared" si="3"/>
        <v>500000</v>
      </c>
      <c r="V15" s="45" t="s">
        <v>153</v>
      </c>
      <c r="W15" s="46" t="s">
        <v>155</v>
      </c>
      <c r="X15" s="46" t="s">
        <v>156</v>
      </c>
      <c r="Y15" s="46" t="s">
        <v>153</v>
      </c>
      <c r="Z15" s="46" t="s">
        <v>155</v>
      </c>
      <c r="AA15" s="47" t="s">
        <v>153</v>
      </c>
      <c r="AB15" s="38" t="str">
        <f t="shared" si="5"/>
        <v>Misión Crítica</v>
      </c>
      <c r="AC15" s="39" t="s">
        <v>160</v>
      </c>
      <c r="AD15" s="40">
        <f t="shared" si="4"/>
        <v>500000</v>
      </c>
      <c r="AE15" s="45" t="s">
        <v>153</v>
      </c>
      <c r="AF15" s="46" t="s">
        <v>155</v>
      </c>
      <c r="AG15" s="46" t="s">
        <v>153</v>
      </c>
      <c r="AH15" s="46" t="s">
        <v>153</v>
      </c>
      <c r="AI15" s="46" t="s">
        <v>155</v>
      </c>
      <c r="AJ15" s="47" t="s">
        <v>156</v>
      </c>
      <c r="AK15" s="5"/>
      <c r="AL15" s="6"/>
      <c r="AM15" s="6"/>
      <c r="AN15" s="6"/>
      <c r="AO15" s="6"/>
      <c r="AP15" s="6"/>
      <c r="AQ15" s="6"/>
      <c r="AR15" s="6"/>
      <c r="AS15" s="6"/>
      <c r="AT15" s="6"/>
      <c r="AU15" s="6"/>
      <c r="AV15" s="6"/>
      <c r="AW15" s="6"/>
      <c r="AX15" s="6"/>
      <c r="AY15" s="6"/>
      <c r="AZ15" s="6"/>
      <c r="BA15" s="6"/>
    </row>
    <row r="16" spans="1:53" s="4" customFormat="1" ht="20.399999999999999" x14ac:dyDescent="0.25">
      <c r="A16" s="7">
        <v>41754</v>
      </c>
      <c r="B16" s="27" t="s">
        <v>62</v>
      </c>
      <c r="C16" s="9">
        <v>18</v>
      </c>
      <c r="D16" s="9">
        <v>2</v>
      </c>
      <c r="E16" s="9" t="s">
        <v>3</v>
      </c>
      <c r="F16" s="35" t="s">
        <v>108</v>
      </c>
      <c r="G16" s="35" t="s">
        <v>108</v>
      </c>
      <c r="H16" s="9" t="s">
        <v>135</v>
      </c>
      <c r="I16" s="51"/>
      <c r="J16" s="38" t="str">
        <f t="shared" si="0"/>
        <v>Confidencial</v>
      </c>
      <c r="K16" s="39" t="s">
        <v>161</v>
      </c>
      <c r="L16" s="40">
        <f t="shared" si="1"/>
        <v>200000</v>
      </c>
      <c r="M16" s="45" t="s">
        <v>155</v>
      </c>
      <c r="N16" s="46" t="s">
        <v>155</v>
      </c>
      <c r="O16" s="46" t="s">
        <v>157</v>
      </c>
      <c r="P16" s="46" t="s">
        <v>155</v>
      </c>
      <c r="Q16" s="46" t="s">
        <v>155</v>
      </c>
      <c r="R16" s="47" t="s">
        <v>154</v>
      </c>
      <c r="S16" s="38" t="str">
        <f t="shared" si="2"/>
        <v>Alta</v>
      </c>
      <c r="T16" s="39" t="s">
        <v>160</v>
      </c>
      <c r="U16" s="40">
        <f t="shared" si="3"/>
        <v>500000</v>
      </c>
      <c r="V16" s="45" t="s">
        <v>153</v>
      </c>
      <c r="W16" s="46" t="s">
        <v>155</v>
      </c>
      <c r="X16" s="46" t="s">
        <v>156</v>
      </c>
      <c r="Y16" s="46" t="s">
        <v>153</v>
      </c>
      <c r="Z16" s="46" t="s">
        <v>155</v>
      </c>
      <c r="AA16" s="47" t="s">
        <v>153</v>
      </c>
      <c r="AB16" s="38" t="str">
        <f t="shared" si="5"/>
        <v>Misión Crítica</v>
      </c>
      <c r="AC16" s="39" t="s">
        <v>160</v>
      </c>
      <c r="AD16" s="40">
        <f t="shared" si="4"/>
        <v>500000</v>
      </c>
      <c r="AE16" s="45" t="s">
        <v>153</v>
      </c>
      <c r="AF16" s="46" t="s">
        <v>155</v>
      </c>
      <c r="AG16" s="46" t="s">
        <v>153</v>
      </c>
      <c r="AH16" s="46" t="s">
        <v>153</v>
      </c>
      <c r="AI16" s="46" t="s">
        <v>155</v>
      </c>
      <c r="AJ16" s="47" t="s">
        <v>156</v>
      </c>
      <c r="AK16" s="5"/>
      <c r="AL16" s="6"/>
      <c r="AM16" s="6"/>
      <c r="AN16" s="6"/>
      <c r="AO16" s="6"/>
      <c r="AP16" s="6"/>
      <c r="AQ16" s="6"/>
      <c r="AR16" s="6"/>
      <c r="AS16" s="6"/>
      <c r="AT16" s="6"/>
      <c r="AU16" s="6"/>
      <c r="AV16" s="6"/>
      <c r="AW16" s="6"/>
      <c r="AX16" s="6"/>
      <c r="AY16" s="6"/>
      <c r="AZ16" s="6"/>
      <c r="BA16" s="6"/>
    </row>
    <row r="17" spans="1:53" s="4" customFormat="1" ht="61.2" x14ac:dyDescent="0.25">
      <c r="A17" s="7">
        <v>41754</v>
      </c>
      <c r="B17" s="27" t="s">
        <v>62</v>
      </c>
      <c r="C17" s="9">
        <v>3</v>
      </c>
      <c r="D17" s="9" t="s">
        <v>101</v>
      </c>
      <c r="E17" s="9" t="s">
        <v>19</v>
      </c>
      <c r="F17" s="35" t="s">
        <v>93</v>
      </c>
      <c r="G17" s="36" t="s">
        <v>138</v>
      </c>
      <c r="H17" s="9" t="s">
        <v>137</v>
      </c>
      <c r="I17" s="51"/>
      <c r="J17" s="38" t="str">
        <f t="shared" si="0"/>
        <v>Confidencial</v>
      </c>
      <c r="K17" s="39" t="s">
        <v>160</v>
      </c>
      <c r="L17" s="40">
        <f t="shared" si="1"/>
        <v>500000</v>
      </c>
      <c r="M17" s="45" t="s">
        <v>153</v>
      </c>
      <c r="N17" s="46" t="s">
        <v>154</v>
      </c>
      <c r="O17" s="46" t="s">
        <v>153</v>
      </c>
      <c r="P17" s="46" t="s">
        <v>155</v>
      </c>
      <c r="Q17" s="46" t="s">
        <v>155</v>
      </c>
      <c r="R17" s="47" t="s">
        <v>153</v>
      </c>
      <c r="S17" s="38" t="str">
        <f t="shared" si="2"/>
        <v>Alta</v>
      </c>
      <c r="T17" s="39" t="s">
        <v>160</v>
      </c>
      <c r="U17" s="40">
        <f t="shared" si="3"/>
        <v>500000</v>
      </c>
      <c r="V17" s="45" t="s">
        <v>153</v>
      </c>
      <c r="W17" s="46" t="s">
        <v>155</v>
      </c>
      <c r="X17" s="46" t="s">
        <v>154</v>
      </c>
      <c r="Y17" s="46" t="s">
        <v>154</v>
      </c>
      <c r="Z17" s="46" t="s">
        <v>155</v>
      </c>
      <c r="AA17" s="47" t="s">
        <v>154</v>
      </c>
      <c r="AB17" s="38" t="str">
        <f t="shared" si="5"/>
        <v>Misión Crítica</v>
      </c>
      <c r="AC17" s="39" t="s">
        <v>160</v>
      </c>
      <c r="AD17" s="40">
        <f t="shared" si="4"/>
        <v>500000</v>
      </c>
      <c r="AE17" s="45" t="s">
        <v>158</v>
      </c>
      <c r="AF17" s="46" t="s">
        <v>155</v>
      </c>
      <c r="AG17" s="46" t="s">
        <v>153</v>
      </c>
      <c r="AH17" s="46" t="s">
        <v>153</v>
      </c>
      <c r="AI17" s="46" t="s">
        <v>155</v>
      </c>
      <c r="AJ17" s="47" t="s">
        <v>158</v>
      </c>
      <c r="AK17" s="5"/>
      <c r="AL17" s="6"/>
      <c r="AM17" s="6"/>
      <c r="AN17" s="6"/>
      <c r="AO17" s="6"/>
      <c r="AP17" s="6"/>
      <c r="AQ17" s="6"/>
      <c r="AR17" s="6"/>
      <c r="AS17" s="6"/>
      <c r="AT17" s="6"/>
      <c r="AU17" s="6"/>
      <c r="AV17" s="6"/>
      <c r="AW17" s="6"/>
      <c r="AX17" s="6"/>
      <c r="AY17" s="6"/>
      <c r="AZ17" s="6"/>
      <c r="BA17" s="6"/>
    </row>
    <row r="18" spans="1:53" s="4" customFormat="1" ht="20.399999999999999" x14ac:dyDescent="0.25">
      <c r="A18" s="7">
        <v>41754</v>
      </c>
      <c r="B18" s="27" t="s">
        <v>62</v>
      </c>
      <c r="C18" s="9">
        <v>19</v>
      </c>
      <c r="D18" s="9">
        <v>3</v>
      </c>
      <c r="E18" s="9" t="s">
        <v>3</v>
      </c>
      <c r="F18" s="35" t="s">
        <v>109</v>
      </c>
      <c r="G18" s="35" t="s">
        <v>109</v>
      </c>
      <c r="H18" s="9" t="s">
        <v>135</v>
      </c>
      <c r="I18" s="51"/>
      <c r="J18" s="38" t="str">
        <f t="shared" si="0"/>
        <v>Confidencial</v>
      </c>
      <c r="K18" s="39" t="s">
        <v>160</v>
      </c>
      <c r="L18" s="40">
        <f t="shared" si="1"/>
        <v>500000</v>
      </c>
      <c r="M18" s="45" t="s">
        <v>153</v>
      </c>
      <c r="N18" s="46" t="s">
        <v>154</v>
      </c>
      <c r="O18" s="46" t="s">
        <v>153</v>
      </c>
      <c r="P18" s="46" t="s">
        <v>155</v>
      </c>
      <c r="Q18" s="46" t="s">
        <v>155</v>
      </c>
      <c r="R18" s="47" t="s">
        <v>153</v>
      </c>
      <c r="S18" s="38" t="str">
        <f t="shared" si="2"/>
        <v>Alta</v>
      </c>
      <c r="T18" s="39" t="s">
        <v>160</v>
      </c>
      <c r="U18" s="40">
        <f t="shared" si="3"/>
        <v>500000</v>
      </c>
      <c r="V18" s="45" t="s">
        <v>153</v>
      </c>
      <c r="W18" s="46" t="s">
        <v>155</v>
      </c>
      <c r="X18" s="46" t="s">
        <v>154</v>
      </c>
      <c r="Y18" s="46" t="s">
        <v>154</v>
      </c>
      <c r="Z18" s="46" t="s">
        <v>155</v>
      </c>
      <c r="AA18" s="47" t="s">
        <v>154</v>
      </c>
      <c r="AB18" s="38" t="str">
        <f t="shared" si="5"/>
        <v>Misión Crítica</v>
      </c>
      <c r="AC18" s="39" t="s">
        <v>160</v>
      </c>
      <c r="AD18" s="40">
        <f t="shared" si="4"/>
        <v>500000</v>
      </c>
      <c r="AE18" s="45" t="s">
        <v>158</v>
      </c>
      <c r="AF18" s="46" t="s">
        <v>155</v>
      </c>
      <c r="AG18" s="46" t="s">
        <v>153</v>
      </c>
      <c r="AH18" s="46" t="s">
        <v>153</v>
      </c>
      <c r="AI18" s="46" t="s">
        <v>155</v>
      </c>
      <c r="AJ18" s="47" t="s">
        <v>158</v>
      </c>
      <c r="AK18" s="5"/>
      <c r="AL18" s="6"/>
      <c r="AM18" s="6"/>
      <c r="AN18" s="6"/>
      <c r="AO18" s="6"/>
      <c r="AP18" s="6"/>
      <c r="AQ18" s="6"/>
      <c r="AR18" s="6"/>
      <c r="AS18" s="6"/>
      <c r="AT18" s="6"/>
      <c r="AU18" s="6"/>
      <c r="AV18" s="6"/>
      <c r="AW18" s="6"/>
      <c r="AX18" s="6"/>
      <c r="AY18" s="6"/>
      <c r="AZ18" s="6"/>
      <c r="BA18" s="6"/>
    </row>
    <row r="19" spans="1:53" s="4" customFormat="1" ht="51" x14ac:dyDescent="0.25">
      <c r="A19" s="7">
        <v>41754</v>
      </c>
      <c r="B19" s="27" t="s">
        <v>62</v>
      </c>
      <c r="C19" s="9">
        <v>4</v>
      </c>
      <c r="D19" s="9" t="s">
        <v>101</v>
      </c>
      <c r="E19" s="9" t="s">
        <v>20</v>
      </c>
      <c r="F19" s="35" t="s">
        <v>139</v>
      </c>
      <c r="G19" s="36" t="s">
        <v>140</v>
      </c>
      <c r="H19" s="9" t="s">
        <v>137</v>
      </c>
      <c r="I19" s="51"/>
      <c r="J19" s="38" t="str">
        <f t="shared" si="0"/>
        <v>Público</v>
      </c>
      <c r="K19" s="39" t="s">
        <v>152</v>
      </c>
      <c r="L19" s="40">
        <f t="shared" si="1"/>
        <v>100</v>
      </c>
      <c r="M19" s="45" t="s">
        <v>155</v>
      </c>
      <c r="N19" s="46" t="s">
        <v>155</v>
      </c>
      <c r="O19" s="46" t="s">
        <v>155</v>
      </c>
      <c r="P19" s="46" t="s">
        <v>155</v>
      </c>
      <c r="Q19" s="46" t="s">
        <v>155</v>
      </c>
      <c r="R19" s="47" t="s">
        <v>155</v>
      </c>
      <c r="S19" s="38" t="str">
        <f t="shared" si="2"/>
        <v>Alta</v>
      </c>
      <c r="T19" s="39" t="s">
        <v>160</v>
      </c>
      <c r="U19" s="40">
        <f t="shared" si="3"/>
        <v>500000</v>
      </c>
      <c r="V19" s="45" t="s">
        <v>154</v>
      </c>
      <c r="W19" s="46" t="s">
        <v>155</v>
      </c>
      <c r="X19" s="46" t="s">
        <v>154</v>
      </c>
      <c r="Y19" s="46" t="s">
        <v>153</v>
      </c>
      <c r="Z19" s="46" t="s">
        <v>155</v>
      </c>
      <c r="AA19" s="47" t="s">
        <v>156</v>
      </c>
      <c r="AB19" s="38" t="str">
        <f t="shared" si="5"/>
        <v>Misión Crítica</v>
      </c>
      <c r="AC19" s="39" t="s">
        <v>160</v>
      </c>
      <c r="AD19" s="40">
        <f t="shared" si="4"/>
        <v>500000</v>
      </c>
      <c r="AE19" s="45" t="s">
        <v>153</v>
      </c>
      <c r="AF19" s="46" t="s">
        <v>155</v>
      </c>
      <c r="AG19" s="46" t="s">
        <v>153</v>
      </c>
      <c r="AH19" s="46" t="s">
        <v>153</v>
      </c>
      <c r="AI19" s="46" t="s">
        <v>155</v>
      </c>
      <c r="AJ19" s="47" t="s">
        <v>156</v>
      </c>
      <c r="AK19" s="5"/>
      <c r="AL19" s="6"/>
      <c r="AM19" s="6"/>
      <c r="AN19" s="6"/>
      <c r="AO19" s="6"/>
      <c r="AP19" s="6"/>
      <c r="AQ19" s="6"/>
      <c r="AR19" s="6"/>
      <c r="AS19" s="6"/>
      <c r="AT19" s="6"/>
      <c r="AU19" s="6"/>
      <c r="AV19" s="6"/>
      <c r="AW19" s="6"/>
      <c r="AX19" s="6"/>
      <c r="AY19" s="6"/>
      <c r="AZ19" s="6"/>
      <c r="BA19" s="6"/>
    </row>
    <row r="20" spans="1:53" s="4" customFormat="1" ht="20.399999999999999" x14ac:dyDescent="0.25">
      <c r="A20" s="7">
        <v>41754</v>
      </c>
      <c r="B20" s="27" t="s">
        <v>62</v>
      </c>
      <c r="C20" s="9">
        <v>20</v>
      </c>
      <c r="D20" s="9">
        <v>4</v>
      </c>
      <c r="E20" s="9" t="s">
        <v>3</v>
      </c>
      <c r="F20" s="35" t="s">
        <v>110</v>
      </c>
      <c r="G20" s="35" t="s">
        <v>110</v>
      </c>
      <c r="H20" s="9" t="s">
        <v>137</v>
      </c>
      <c r="I20" s="51"/>
      <c r="J20" s="38" t="str">
        <f t="shared" si="0"/>
        <v>Público</v>
      </c>
      <c r="K20" s="39" t="s">
        <v>152</v>
      </c>
      <c r="L20" s="40">
        <f t="shared" si="1"/>
        <v>100</v>
      </c>
      <c r="M20" s="45" t="s">
        <v>155</v>
      </c>
      <c r="N20" s="46" t="s">
        <v>155</v>
      </c>
      <c r="O20" s="46" t="s">
        <v>155</v>
      </c>
      <c r="P20" s="46" t="s">
        <v>155</v>
      </c>
      <c r="Q20" s="46" t="s">
        <v>155</v>
      </c>
      <c r="R20" s="47" t="s">
        <v>155</v>
      </c>
      <c r="S20" s="38" t="str">
        <f t="shared" si="2"/>
        <v>Alta</v>
      </c>
      <c r="T20" s="39" t="s">
        <v>160</v>
      </c>
      <c r="U20" s="40">
        <f t="shared" si="3"/>
        <v>500000</v>
      </c>
      <c r="V20" s="45" t="s">
        <v>154</v>
      </c>
      <c r="W20" s="46" t="s">
        <v>155</v>
      </c>
      <c r="X20" s="46" t="s">
        <v>154</v>
      </c>
      <c r="Y20" s="46" t="s">
        <v>153</v>
      </c>
      <c r="Z20" s="46" t="s">
        <v>155</v>
      </c>
      <c r="AA20" s="47" t="s">
        <v>156</v>
      </c>
      <c r="AB20" s="38" t="str">
        <f t="shared" si="5"/>
        <v>Misión Crítica</v>
      </c>
      <c r="AC20" s="39" t="s">
        <v>160</v>
      </c>
      <c r="AD20" s="40">
        <f t="shared" si="4"/>
        <v>500000</v>
      </c>
      <c r="AE20" s="45" t="s">
        <v>153</v>
      </c>
      <c r="AF20" s="46" t="s">
        <v>155</v>
      </c>
      <c r="AG20" s="46" t="s">
        <v>153</v>
      </c>
      <c r="AH20" s="46" t="s">
        <v>153</v>
      </c>
      <c r="AI20" s="46" t="s">
        <v>155</v>
      </c>
      <c r="AJ20" s="47" t="s">
        <v>156</v>
      </c>
      <c r="AK20" s="3"/>
      <c r="AL20" s="6"/>
      <c r="AM20" s="6"/>
      <c r="AN20" s="6"/>
      <c r="AO20" s="6"/>
      <c r="AP20" s="6"/>
      <c r="AQ20" s="6"/>
      <c r="AR20" s="6"/>
      <c r="AS20" s="6"/>
      <c r="AT20" s="6"/>
      <c r="AU20" s="6"/>
      <c r="AV20" s="6"/>
      <c r="AW20" s="6"/>
      <c r="AX20" s="6"/>
      <c r="AY20" s="6"/>
      <c r="AZ20" s="6"/>
      <c r="BA20" s="6"/>
    </row>
    <row r="21" spans="1:53" s="4" customFormat="1" ht="51" x14ac:dyDescent="0.25">
      <c r="A21" s="7">
        <v>41754</v>
      </c>
      <c r="B21" s="27" t="s">
        <v>62</v>
      </c>
      <c r="C21" s="9">
        <v>5</v>
      </c>
      <c r="D21" s="9" t="s">
        <v>101</v>
      </c>
      <c r="E21" s="9" t="s">
        <v>19</v>
      </c>
      <c r="F21" s="35" t="s">
        <v>81</v>
      </c>
      <c r="G21" s="36" t="s">
        <v>141</v>
      </c>
      <c r="H21" s="9" t="s">
        <v>137</v>
      </c>
      <c r="I21" s="51"/>
      <c r="J21" s="38" t="str">
        <f t="shared" si="0"/>
        <v>Confidencial</v>
      </c>
      <c r="K21" s="39" t="s">
        <v>161</v>
      </c>
      <c r="L21" s="40">
        <f t="shared" si="1"/>
        <v>200000</v>
      </c>
      <c r="M21" s="45" t="s">
        <v>154</v>
      </c>
      <c r="N21" s="46" t="s">
        <v>156</v>
      </c>
      <c r="O21" s="46" t="s">
        <v>154</v>
      </c>
      <c r="P21" s="46" t="s">
        <v>155</v>
      </c>
      <c r="Q21" s="46" t="s">
        <v>155</v>
      </c>
      <c r="R21" s="47" t="s">
        <v>154</v>
      </c>
      <c r="S21" s="38" t="str">
        <f t="shared" si="2"/>
        <v>Media</v>
      </c>
      <c r="T21" s="39" t="s">
        <v>159</v>
      </c>
      <c r="U21" s="40">
        <f t="shared" si="3"/>
        <v>75000</v>
      </c>
      <c r="V21" s="45" t="s">
        <v>155</v>
      </c>
      <c r="W21" s="46" t="s">
        <v>156</v>
      </c>
      <c r="X21" s="46" t="s">
        <v>155</v>
      </c>
      <c r="Y21" s="46" t="s">
        <v>155</v>
      </c>
      <c r="Z21" s="46" t="s">
        <v>155</v>
      </c>
      <c r="AA21" s="47" t="s">
        <v>158</v>
      </c>
      <c r="AB21" s="38" t="str">
        <f t="shared" si="5"/>
        <v>No Crítica</v>
      </c>
      <c r="AC21" s="39" t="s">
        <v>152</v>
      </c>
      <c r="AD21" s="40">
        <f t="shared" si="4"/>
        <v>100</v>
      </c>
      <c r="AE21" s="45" t="s">
        <v>155</v>
      </c>
      <c r="AF21" s="46" t="s">
        <v>158</v>
      </c>
      <c r="AG21" s="46" t="s">
        <v>155</v>
      </c>
      <c r="AH21" s="46" t="s">
        <v>155</v>
      </c>
      <c r="AI21" s="46" t="s">
        <v>155</v>
      </c>
      <c r="AJ21" s="47" t="s">
        <v>155</v>
      </c>
      <c r="AK21" s="3"/>
      <c r="AL21" s="6"/>
      <c r="AM21" s="6"/>
      <c r="AN21" s="6"/>
      <c r="AO21" s="6"/>
      <c r="AP21" s="6"/>
      <c r="AQ21" s="6"/>
      <c r="AR21" s="6"/>
      <c r="AS21" s="6"/>
      <c r="AT21" s="6"/>
      <c r="AU21" s="6"/>
      <c r="AV21" s="6"/>
      <c r="AW21" s="6"/>
      <c r="AX21" s="6"/>
      <c r="AY21" s="6"/>
      <c r="AZ21" s="6"/>
      <c r="BA21" s="6"/>
    </row>
    <row r="22" spans="1:53" s="4" customFormat="1" ht="30.6" x14ac:dyDescent="0.25">
      <c r="A22" s="7">
        <v>41754</v>
      </c>
      <c r="B22" s="27" t="s">
        <v>62</v>
      </c>
      <c r="C22" s="9">
        <v>6</v>
      </c>
      <c r="D22" s="9" t="s">
        <v>101</v>
      </c>
      <c r="E22" s="9" t="s">
        <v>19</v>
      </c>
      <c r="F22" s="35" t="s">
        <v>89</v>
      </c>
      <c r="G22" s="36" t="s">
        <v>143</v>
      </c>
      <c r="H22" s="9" t="s">
        <v>142</v>
      </c>
      <c r="I22" s="51"/>
      <c r="J22" s="38" t="str">
        <f t="shared" si="0"/>
        <v>Confidencial</v>
      </c>
      <c r="K22" s="39" t="s">
        <v>161</v>
      </c>
      <c r="L22" s="40">
        <f t="shared" si="1"/>
        <v>200000</v>
      </c>
      <c r="M22" s="45" t="s">
        <v>154</v>
      </c>
      <c r="N22" s="46" t="s">
        <v>156</v>
      </c>
      <c r="O22" s="46" t="s">
        <v>154</v>
      </c>
      <c r="P22" s="46" t="s">
        <v>155</v>
      </c>
      <c r="Q22" s="46" t="s">
        <v>155</v>
      </c>
      <c r="R22" s="47" t="s">
        <v>156</v>
      </c>
      <c r="S22" s="38" t="str">
        <f t="shared" si="2"/>
        <v>Alta</v>
      </c>
      <c r="T22" s="39" t="s">
        <v>161</v>
      </c>
      <c r="U22" s="40">
        <f t="shared" si="3"/>
        <v>200000</v>
      </c>
      <c r="V22" s="45" t="s">
        <v>155</v>
      </c>
      <c r="W22" s="46" t="s">
        <v>155</v>
      </c>
      <c r="X22" s="46" t="s">
        <v>156</v>
      </c>
      <c r="Y22" s="46" t="s">
        <v>155</v>
      </c>
      <c r="Z22" s="46" t="s">
        <v>154</v>
      </c>
      <c r="AA22" s="47" t="s">
        <v>155</v>
      </c>
      <c r="AB22" s="38" t="str">
        <f t="shared" si="5"/>
        <v>Misión Crítica</v>
      </c>
      <c r="AC22" s="39" t="s">
        <v>160</v>
      </c>
      <c r="AD22" s="40">
        <f t="shared" si="4"/>
        <v>500000</v>
      </c>
      <c r="AE22" s="45" t="s">
        <v>155</v>
      </c>
      <c r="AF22" s="46" t="s">
        <v>155</v>
      </c>
      <c r="AG22" s="46" t="s">
        <v>155</v>
      </c>
      <c r="AH22" s="46" t="s">
        <v>158</v>
      </c>
      <c r="AI22" s="46" t="s">
        <v>153</v>
      </c>
      <c r="AJ22" s="47" t="s">
        <v>155</v>
      </c>
      <c r="AK22" s="3"/>
      <c r="AL22" s="6"/>
      <c r="AM22" s="6"/>
      <c r="AN22" s="6"/>
      <c r="AO22" s="6"/>
      <c r="AP22" s="6"/>
      <c r="AQ22" s="6"/>
      <c r="AR22" s="6"/>
      <c r="AS22" s="6"/>
      <c r="AT22" s="6"/>
      <c r="AU22" s="6"/>
      <c r="AV22" s="6"/>
      <c r="AW22" s="6"/>
      <c r="AX22" s="6"/>
      <c r="AY22" s="6"/>
      <c r="AZ22" s="6"/>
      <c r="BA22" s="6"/>
    </row>
    <row r="23" spans="1:53" ht="30.6" x14ac:dyDescent="0.25">
      <c r="A23" s="7">
        <v>41754</v>
      </c>
      <c r="B23" s="27" t="s">
        <v>62</v>
      </c>
      <c r="C23" s="31">
        <v>21</v>
      </c>
      <c r="D23" s="33">
        <v>6</v>
      </c>
      <c r="E23" s="9" t="s">
        <v>3</v>
      </c>
      <c r="F23" s="35" t="s">
        <v>70</v>
      </c>
      <c r="G23" s="35" t="s">
        <v>70</v>
      </c>
      <c r="H23" s="9" t="s">
        <v>142</v>
      </c>
      <c r="I23" s="51"/>
      <c r="J23" s="38" t="str">
        <f t="shared" si="0"/>
        <v>Confidencial</v>
      </c>
      <c r="K23" s="41" t="s">
        <v>161</v>
      </c>
      <c r="L23" s="40">
        <f t="shared" si="1"/>
        <v>200000</v>
      </c>
      <c r="M23" s="45" t="s">
        <v>154</v>
      </c>
      <c r="N23" s="46" t="s">
        <v>156</v>
      </c>
      <c r="O23" s="46" t="s">
        <v>154</v>
      </c>
      <c r="P23" s="46" t="s">
        <v>155</v>
      </c>
      <c r="Q23" s="46" t="s">
        <v>155</v>
      </c>
      <c r="R23" s="47" t="s">
        <v>156</v>
      </c>
      <c r="S23" s="38" t="str">
        <f t="shared" si="2"/>
        <v>Alta</v>
      </c>
      <c r="T23" s="41" t="s">
        <v>161</v>
      </c>
      <c r="U23" s="40">
        <f t="shared" si="3"/>
        <v>200000</v>
      </c>
      <c r="V23" s="45" t="s">
        <v>155</v>
      </c>
      <c r="W23" s="46" t="s">
        <v>155</v>
      </c>
      <c r="X23" s="46" t="s">
        <v>156</v>
      </c>
      <c r="Y23" s="46" t="s">
        <v>155</v>
      </c>
      <c r="Z23" s="46" t="s">
        <v>154</v>
      </c>
      <c r="AA23" s="47" t="s">
        <v>155</v>
      </c>
      <c r="AB23" s="38" t="str">
        <f t="shared" si="5"/>
        <v>Misión Crítica</v>
      </c>
      <c r="AC23" s="41" t="s">
        <v>160</v>
      </c>
      <c r="AD23" s="40">
        <f t="shared" si="4"/>
        <v>500000</v>
      </c>
      <c r="AE23" s="45" t="s">
        <v>155</v>
      </c>
      <c r="AF23" s="46" t="s">
        <v>155</v>
      </c>
      <c r="AG23" s="46" t="s">
        <v>155</v>
      </c>
      <c r="AH23" s="46" t="s">
        <v>158</v>
      </c>
      <c r="AI23" s="46" t="s">
        <v>153</v>
      </c>
      <c r="AJ23" s="47" t="s">
        <v>155</v>
      </c>
      <c r="AK23" s="3"/>
    </row>
    <row r="24" spans="1:53" ht="71.400000000000006" x14ac:dyDescent="0.25">
      <c r="A24" s="7">
        <v>41754</v>
      </c>
      <c r="B24" s="28" t="s">
        <v>102</v>
      </c>
      <c r="C24" s="31">
        <v>7</v>
      </c>
      <c r="D24" s="9" t="s">
        <v>101</v>
      </c>
      <c r="E24" s="9" t="s">
        <v>19</v>
      </c>
      <c r="F24" s="35" t="s">
        <v>90</v>
      </c>
      <c r="G24" s="35" t="s">
        <v>145</v>
      </c>
      <c r="H24" s="31" t="s">
        <v>144</v>
      </c>
      <c r="I24" s="51"/>
      <c r="J24" s="38" t="str">
        <f t="shared" si="0"/>
        <v>Confidencial</v>
      </c>
      <c r="K24" s="41" t="s">
        <v>161</v>
      </c>
      <c r="L24" s="40">
        <f t="shared" si="1"/>
        <v>200000</v>
      </c>
      <c r="M24" s="45" t="s">
        <v>154</v>
      </c>
      <c r="N24" s="46" t="s">
        <v>154</v>
      </c>
      <c r="O24" s="46" t="s">
        <v>158</v>
      </c>
      <c r="P24" s="46" t="s">
        <v>155</v>
      </c>
      <c r="Q24" s="46" t="s">
        <v>155</v>
      </c>
      <c r="R24" s="47" t="s">
        <v>156</v>
      </c>
      <c r="S24" s="38" t="str">
        <f t="shared" si="2"/>
        <v>Media</v>
      </c>
      <c r="T24" s="41" t="s">
        <v>162</v>
      </c>
      <c r="U24" s="40">
        <f t="shared" si="3"/>
        <v>25000</v>
      </c>
      <c r="V24" s="45" t="s">
        <v>155</v>
      </c>
      <c r="W24" s="46" t="s">
        <v>155</v>
      </c>
      <c r="X24" s="46" t="s">
        <v>155</v>
      </c>
      <c r="Y24" s="46" t="s">
        <v>155</v>
      </c>
      <c r="Z24" s="46" t="s">
        <v>155</v>
      </c>
      <c r="AA24" s="47" t="s">
        <v>158</v>
      </c>
      <c r="AB24" s="38" t="str">
        <f t="shared" si="5"/>
        <v>Crítica</v>
      </c>
      <c r="AC24" s="41" t="s">
        <v>162</v>
      </c>
      <c r="AD24" s="40">
        <f t="shared" si="4"/>
        <v>25000</v>
      </c>
      <c r="AE24" s="45" t="s">
        <v>155</v>
      </c>
      <c r="AF24" s="46" t="s">
        <v>155</v>
      </c>
      <c r="AG24" s="46" t="s">
        <v>155</v>
      </c>
      <c r="AH24" s="46" t="s">
        <v>155</v>
      </c>
      <c r="AI24" s="46" t="s">
        <v>155</v>
      </c>
      <c r="AJ24" s="47" t="s">
        <v>158</v>
      </c>
      <c r="AK24" s="3"/>
    </row>
    <row r="25" spans="1:53" ht="30.6" x14ac:dyDescent="0.25">
      <c r="A25" s="7">
        <v>41754</v>
      </c>
      <c r="B25" s="28" t="s">
        <v>102</v>
      </c>
      <c r="C25" s="31">
        <v>22</v>
      </c>
      <c r="D25" s="33">
        <v>7</v>
      </c>
      <c r="E25" s="9" t="s">
        <v>3</v>
      </c>
      <c r="F25" s="35" t="s">
        <v>71</v>
      </c>
      <c r="G25" s="35" t="s">
        <v>146</v>
      </c>
      <c r="H25" s="31" t="s">
        <v>144</v>
      </c>
      <c r="I25" s="51"/>
      <c r="J25" s="38" t="str">
        <f t="shared" si="0"/>
        <v>Confidencial</v>
      </c>
      <c r="K25" s="41" t="s">
        <v>161</v>
      </c>
      <c r="L25" s="40">
        <f t="shared" si="1"/>
        <v>200000</v>
      </c>
      <c r="M25" s="45" t="s">
        <v>154</v>
      </c>
      <c r="N25" s="46" t="s">
        <v>154</v>
      </c>
      <c r="O25" s="46" t="s">
        <v>158</v>
      </c>
      <c r="P25" s="46" t="s">
        <v>155</v>
      </c>
      <c r="Q25" s="46" t="s">
        <v>155</v>
      </c>
      <c r="R25" s="47" t="s">
        <v>156</v>
      </c>
      <c r="S25" s="38" t="str">
        <f t="shared" si="2"/>
        <v>Media</v>
      </c>
      <c r="T25" s="41" t="s">
        <v>162</v>
      </c>
      <c r="U25" s="40">
        <f t="shared" si="3"/>
        <v>25000</v>
      </c>
      <c r="V25" s="45" t="s">
        <v>155</v>
      </c>
      <c r="W25" s="46" t="s">
        <v>155</v>
      </c>
      <c r="X25" s="46" t="s">
        <v>155</v>
      </c>
      <c r="Y25" s="46" t="s">
        <v>155</v>
      </c>
      <c r="Z25" s="46" t="s">
        <v>155</v>
      </c>
      <c r="AA25" s="47" t="s">
        <v>158</v>
      </c>
      <c r="AB25" s="38" t="str">
        <f t="shared" si="5"/>
        <v>Crítica</v>
      </c>
      <c r="AC25" s="41" t="s">
        <v>162</v>
      </c>
      <c r="AD25" s="40">
        <f t="shared" si="4"/>
        <v>25000</v>
      </c>
      <c r="AE25" s="45" t="s">
        <v>155</v>
      </c>
      <c r="AF25" s="46" t="s">
        <v>155</v>
      </c>
      <c r="AG25" s="46" t="s">
        <v>155</v>
      </c>
      <c r="AH25" s="46" t="s">
        <v>155</v>
      </c>
      <c r="AI25" s="46" t="s">
        <v>155</v>
      </c>
      <c r="AJ25" s="47" t="s">
        <v>158</v>
      </c>
      <c r="AK25" s="3"/>
    </row>
    <row r="26" spans="1:53" ht="40.799999999999997" x14ac:dyDescent="0.25">
      <c r="A26" s="7">
        <v>41754</v>
      </c>
      <c r="B26" s="28" t="s">
        <v>64</v>
      </c>
      <c r="C26" s="31">
        <v>8</v>
      </c>
      <c r="D26" s="9" t="s">
        <v>101</v>
      </c>
      <c r="E26" s="9" t="s">
        <v>19</v>
      </c>
      <c r="F26" s="35" t="s">
        <v>65</v>
      </c>
      <c r="G26" s="35" t="s">
        <v>147</v>
      </c>
      <c r="H26" s="9" t="s">
        <v>135</v>
      </c>
      <c r="I26" s="51"/>
      <c r="J26" s="38" t="str">
        <f t="shared" si="0"/>
        <v>Uso Interno</v>
      </c>
      <c r="K26" s="41" t="s">
        <v>159</v>
      </c>
      <c r="L26" s="40">
        <f t="shared" ref="L26:L31" si="6">IF(K26="Extremo",500000,IF(K26="Muy Alto",200000,IF(K26="Alto",75000,IF(K26="Medio",25000,IF(K26="Bajo",2500,100)))))</f>
        <v>75000</v>
      </c>
      <c r="M26" s="45" t="s">
        <v>156</v>
      </c>
      <c r="N26" s="46" t="s">
        <v>155</v>
      </c>
      <c r="O26" s="46" t="s">
        <v>158</v>
      </c>
      <c r="P26" s="46" t="s">
        <v>155</v>
      </c>
      <c r="Q26" s="46" t="s">
        <v>155</v>
      </c>
      <c r="R26" s="47" t="s">
        <v>156</v>
      </c>
      <c r="S26" s="38" t="str">
        <f t="shared" si="2"/>
        <v>Media</v>
      </c>
      <c r="T26" s="41" t="s">
        <v>159</v>
      </c>
      <c r="U26" s="40">
        <f t="shared" si="3"/>
        <v>75000</v>
      </c>
      <c r="V26" s="45" t="s">
        <v>155</v>
      </c>
      <c r="W26" s="46" t="s">
        <v>155</v>
      </c>
      <c r="X26" s="46" t="s">
        <v>155</v>
      </c>
      <c r="Y26" s="46" t="s">
        <v>156</v>
      </c>
      <c r="Z26" s="46" t="s">
        <v>156</v>
      </c>
      <c r="AA26" s="47" t="s">
        <v>158</v>
      </c>
      <c r="AB26" s="38" t="str">
        <f t="shared" si="5"/>
        <v>Crítica</v>
      </c>
      <c r="AC26" s="41" t="s">
        <v>159</v>
      </c>
      <c r="AD26" s="40">
        <f t="shared" si="4"/>
        <v>75000</v>
      </c>
      <c r="AE26" s="45" t="s">
        <v>155</v>
      </c>
      <c r="AF26" s="46" t="s">
        <v>155</v>
      </c>
      <c r="AG26" s="46" t="s">
        <v>155</v>
      </c>
      <c r="AH26" s="46" t="s">
        <v>156</v>
      </c>
      <c r="AI26" s="46" t="s">
        <v>156</v>
      </c>
      <c r="AJ26" s="47" t="s">
        <v>158</v>
      </c>
      <c r="AK26" s="3"/>
    </row>
    <row r="27" spans="1:53" ht="20.399999999999999" x14ac:dyDescent="0.25">
      <c r="A27" s="7">
        <v>41754</v>
      </c>
      <c r="B27" s="28" t="s">
        <v>64</v>
      </c>
      <c r="C27" s="31">
        <v>23</v>
      </c>
      <c r="D27" s="33">
        <v>8</v>
      </c>
      <c r="E27" s="9" t="s">
        <v>3</v>
      </c>
      <c r="F27" s="35" t="s">
        <v>66</v>
      </c>
      <c r="G27" s="35" t="s">
        <v>66</v>
      </c>
      <c r="H27" s="9" t="s">
        <v>135</v>
      </c>
      <c r="I27" s="51"/>
      <c r="J27" s="38" t="str">
        <f t="shared" si="0"/>
        <v>Uso Interno</v>
      </c>
      <c r="K27" s="41" t="s">
        <v>159</v>
      </c>
      <c r="L27" s="40">
        <f t="shared" si="6"/>
        <v>75000</v>
      </c>
      <c r="M27" s="45" t="s">
        <v>156</v>
      </c>
      <c r="N27" s="46" t="s">
        <v>155</v>
      </c>
      <c r="O27" s="46" t="s">
        <v>158</v>
      </c>
      <c r="P27" s="46" t="s">
        <v>155</v>
      </c>
      <c r="Q27" s="46" t="s">
        <v>155</v>
      </c>
      <c r="R27" s="47" t="s">
        <v>156</v>
      </c>
      <c r="S27" s="38" t="str">
        <f t="shared" si="2"/>
        <v>Media</v>
      </c>
      <c r="T27" s="41" t="s">
        <v>159</v>
      </c>
      <c r="U27" s="40">
        <f t="shared" si="3"/>
        <v>75000</v>
      </c>
      <c r="V27" s="45" t="s">
        <v>155</v>
      </c>
      <c r="W27" s="46" t="s">
        <v>155</v>
      </c>
      <c r="X27" s="46" t="s">
        <v>155</v>
      </c>
      <c r="Y27" s="46" t="s">
        <v>156</v>
      </c>
      <c r="Z27" s="46" t="s">
        <v>156</v>
      </c>
      <c r="AA27" s="47" t="s">
        <v>158</v>
      </c>
      <c r="AB27" s="38" t="str">
        <f t="shared" si="5"/>
        <v>Crítica</v>
      </c>
      <c r="AC27" s="41" t="s">
        <v>159</v>
      </c>
      <c r="AD27" s="40">
        <f t="shared" si="4"/>
        <v>75000</v>
      </c>
      <c r="AE27" s="45" t="s">
        <v>155</v>
      </c>
      <c r="AF27" s="46" t="s">
        <v>155</v>
      </c>
      <c r="AG27" s="46" t="s">
        <v>155</v>
      </c>
      <c r="AH27" s="46" t="s">
        <v>156</v>
      </c>
      <c r="AI27" s="46" t="s">
        <v>156</v>
      </c>
      <c r="AJ27" s="47" t="s">
        <v>158</v>
      </c>
      <c r="AK27" s="3"/>
    </row>
    <row r="28" spans="1:53" ht="20.399999999999999" x14ac:dyDescent="0.25">
      <c r="A28" s="7">
        <v>41754</v>
      </c>
      <c r="B28" s="28" t="s">
        <v>103</v>
      </c>
      <c r="C28" s="31">
        <v>9</v>
      </c>
      <c r="D28" s="9" t="s">
        <v>101</v>
      </c>
      <c r="E28" s="9" t="s">
        <v>20</v>
      </c>
      <c r="F28" s="35" t="s">
        <v>76</v>
      </c>
      <c r="G28" s="35" t="s">
        <v>148</v>
      </c>
      <c r="H28" s="9" t="s">
        <v>135</v>
      </c>
      <c r="I28" s="51"/>
      <c r="J28" s="38" t="str">
        <f t="shared" si="0"/>
        <v>Público</v>
      </c>
      <c r="K28" s="41" t="s">
        <v>152</v>
      </c>
      <c r="L28" s="40">
        <f t="shared" si="6"/>
        <v>100</v>
      </c>
      <c r="M28" s="45" t="s">
        <v>155</v>
      </c>
      <c r="N28" s="46" t="s">
        <v>155</v>
      </c>
      <c r="O28" s="46" t="s">
        <v>155</v>
      </c>
      <c r="P28" s="46" t="s">
        <v>155</v>
      </c>
      <c r="Q28" s="46" t="s">
        <v>155</v>
      </c>
      <c r="R28" s="47" t="s">
        <v>155</v>
      </c>
      <c r="S28" s="38" t="str">
        <f t="shared" si="2"/>
        <v>Media</v>
      </c>
      <c r="T28" s="41" t="s">
        <v>162</v>
      </c>
      <c r="U28" s="40">
        <f t="shared" si="3"/>
        <v>25000</v>
      </c>
      <c r="V28" s="45" t="s">
        <v>158</v>
      </c>
      <c r="W28" s="46" t="s">
        <v>155</v>
      </c>
      <c r="X28" s="46" t="s">
        <v>155</v>
      </c>
      <c r="Y28" s="46" t="s">
        <v>155</v>
      </c>
      <c r="Z28" s="46" t="s">
        <v>155</v>
      </c>
      <c r="AA28" s="47" t="s">
        <v>157</v>
      </c>
      <c r="AB28" s="38" t="str">
        <f t="shared" si="5"/>
        <v>Crítica</v>
      </c>
      <c r="AC28" s="41" t="s">
        <v>159</v>
      </c>
      <c r="AD28" s="40">
        <f t="shared" si="4"/>
        <v>75000</v>
      </c>
      <c r="AE28" s="45" t="s">
        <v>157</v>
      </c>
      <c r="AF28" s="46" t="s">
        <v>155</v>
      </c>
      <c r="AG28" s="46" t="s">
        <v>155</v>
      </c>
      <c r="AH28" s="46" t="s">
        <v>155</v>
      </c>
      <c r="AI28" s="46" t="s">
        <v>155</v>
      </c>
      <c r="AJ28" s="47" t="s">
        <v>156</v>
      </c>
      <c r="AK28" s="3"/>
    </row>
    <row r="29" spans="1:53" ht="20.399999999999999" x14ac:dyDescent="0.25">
      <c r="A29" s="7">
        <v>41754</v>
      </c>
      <c r="B29" s="28" t="s">
        <v>103</v>
      </c>
      <c r="C29" s="31">
        <v>10</v>
      </c>
      <c r="D29" s="9" t="s">
        <v>101</v>
      </c>
      <c r="E29" s="9" t="s">
        <v>20</v>
      </c>
      <c r="F29" s="35" t="s">
        <v>94</v>
      </c>
      <c r="G29" s="35" t="s">
        <v>149</v>
      </c>
      <c r="H29" s="9" t="s">
        <v>135</v>
      </c>
      <c r="I29" s="51"/>
      <c r="J29" s="38" t="str">
        <f t="shared" si="0"/>
        <v>Público</v>
      </c>
      <c r="K29" s="41" t="s">
        <v>152</v>
      </c>
      <c r="L29" s="40">
        <f t="shared" si="6"/>
        <v>100</v>
      </c>
      <c r="M29" s="45" t="s">
        <v>155</v>
      </c>
      <c r="N29" s="46" t="s">
        <v>155</v>
      </c>
      <c r="O29" s="46" t="s">
        <v>155</v>
      </c>
      <c r="P29" s="46" t="s">
        <v>155</v>
      </c>
      <c r="Q29" s="46" t="s">
        <v>155</v>
      </c>
      <c r="R29" s="47" t="s">
        <v>155</v>
      </c>
      <c r="S29" s="38" t="str">
        <f t="shared" si="2"/>
        <v>Media</v>
      </c>
      <c r="T29" s="41" t="s">
        <v>162</v>
      </c>
      <c r="U29" s="40">
        <f t="shared" si="3"/>
        <v>25000</v>
      </c>
      <c r="V29" s="45" t="s">
        <v>155</v>
      </c>
      <c r="W29" s="46" t="s">
        <v>158</v>
      </c>
      <c r="X29" s="46" t="s">
        <v>155</v>
      </c>
      <c r="Y29" s="46" t="s">
        <v>155</v>
      </c>
      <c r="Z29" s="46" t="s">
        <v>155</v>
      </c>
      <c r="AA29" s="47" t="s">
        <v>157</v>
      </c>
      <c r="AB29" s="38" t="str">
        <f t="shared" si="5"/>
        <v>Crítica</v>
      </c>
      <c r="AC29" s="41" t="s">
        <v>159</v>
      </c>
      <c r="AD29" s="40">
        <f t="shared" si="4"/>
        <v>75000</v>
      </c>
      <c r="AE29" s="45" t="s">
        <v>155</v>
      </c>
      <c r="AF29" s="46" t="s">
        <v>156</v>
      </c>
      <c r="AG29" s="46" t="s">
        <v>155</v>
      </c>
      <c r="AH29" s="46" t="s">
        <v>155</v>
      </c>
      <c r="AI29" s="46" t="s">
        <v>155</v>
      </c>
      <c r="AJ29" s="47" t="s">
        <v>157</v>
      </c>
      <c r="AK29" s="3"/>
    </row>
    <row r="30" spans="1:53" ht="20.399999999999999" x14ac:dyDescent="0.25">
      <c r="A30" s="7">
        <v>41754</v>
      </c>
      <c r="B30" s="28" t="s">
        <v>103</v>
      </c>
      <c r="C30" s="31">
        <v>24</v>
      </c>
      <c r="D30" s="33">
        <v>10</v>
      </c>
      <c r="E30" s="9" t="s">
        <v>21</v>
      </c>
      <c r="F30" s="35" t="s">
        <v>73</v>
      </c>
      <c r="G30" s="35" t="s">
        <v>73</v>
      </c>
      <c r="H30" s="9" t="s">
        <v>135</v>
      </c>
      <c r="I30" s="51"/>
      <c r="J30" s="38" t="str">
        <f t="shared" si="0"/>
        <v>Público</v>
      </c>
      <c r="K30" s="41" t="s">
        <v>152</v>
      </c>
      <c r="L30" s="40">
        <f t="shared" si="6"/>
        <v>100</v>
      </c>
      <c r="M30" s="45" t="s">
        <v>155</v>
      </c>
      <c r="N30" s="46" t="s">
        <v>155</v>
      </c>
      <c r="O30" s="46" t="s">
        <v>155</v>
      </c>
      <c r="P30" s="46" t="s">
        <v>155</v>
      </c>
      <c r="Q30" s="46" t="s">
        <v>155</v>
      </c>
      <c r="R30" s="47" t="s">
        <v>155</v>
      </c>
      <c r="S30" s="38" t="str">
        <f t="shared" si="2"/>
        <v>Media</v>
      </c>
      <c r="T30" s="41" t="s">
        <v>162</v>
      </c>
      <c r="U30" s="40">
        <f t="shared" si="3"/>
        <v>25000</v>
      </c>
      <c r="V30" s="45" t="s">
        <v>155</v>
      </c>
      <c r="W30" s="46" t="s">
        <v>158</v>
      </c>
      <c r="X30" s="46" t="s">
        <v>155</v>
      </c>
      <c r="Y30" s="46" t="s">
        <v>155</v>
      </c>
      <c r="Z30" s="46" t="s">
        <v>155</v>
      </c>
      <c r="AA30" s="47" t="s">
        <v>157</v>
      </c>
      <c r="AB30" s="38" t="str">
        <f t="shared" si="5"/>
        <v>Crítica</v>
      </c>
      <c r="AC30" s="41" t="s">
        <v>159</v>
      </c>
      <c r="AD30" s="40">
        <f t="shared" si="4"/>
        <v>75000</v>
      </c>
      <c r="AE30" s="45" t="s">
        <v>155</v>
      </c>
      <c r="AF30" s="46" t="s">
        <v>156</v>
      </c>
      <c r="AG30" s="46" t="s">
        <v>155</v>
      </c>
      <c r="AH30" s="46" t="s">
        <v>155</v>
      </c>
      <c r="AI30" s="46" t="s">
        <v>155</v>
      </c>
      <c r="AJ30" s="47" t="s">
        <v>157</v>
      </c>
      <c r="AK30" s="3"/>
    </row>
    <row r="31" spans="1:53" ht="20.399999999999999" x14ac:dyDescent="0.25">
      <c r="A31" s="7">
        <v>41754</v>
      </c>
      <c r="B31" s="28" t="s">
        <v>103</v>
      </c>
      <c r="C31" s="31">
        <v>11</v>
      </c>
      <c r="D31" s="9" t="s">
        <v>101</v>
      </c>
      <c r="E31" s="9" t="s">
        <v>20</v>
      </c>
      <c r="F31" s="35" t="s">
        <v>95</v>
      </c>
      <c r="G31" s="35" t="s">
        <v>150</v>
      </c>
      <c r="H31" s="9" t="s">
        <v>135</v>
      </c>
      <c r="I31" s="51"/>
      <c r="J31" s="38" t="str">
        <f t="shared" si="0"/>
        <v>Público</v>
      </c>
      <c r="K31" s="41" t="s">
        <v>152</v>
      </c>
      <c r="L31" s="40">
        <f t="shared" si="6"/>
        <v>100</v>
      </c>
      <c r="M31" s="45" t="s">
        <v>155</v>
      </c>
      <c r="N31" s="46" t="s">
        <v>155</v>
      </c>
      <c r="O31" s="46" t="s">
        <v>155</v>
      </c>
      <c r="P31" s="46" t="s">
        <v>155</v>
      </c>
      <c r="Q31" s="46" t="s">
        <v>155</v>
      </c>
      <c r="R31" s="47" t="s">
        <v>155</v>
      </c>
      <c r="S31" s="38" t="str">
        <f t="shared" si="2"/>
        <v>Alta</v>
      </c>
      <c r="T31" s="41" t="s">
        <v>161</v>
      </c>
      <c r="U31" s="40">
        <f t="shared" si="3"/>
        <v>200000</v>
      </c>
      <c r="V31" s="45" t="s">
        <v>154</v>
      </c>
      <c r="W31" s="46" t="s">
        <v>155</v>
      </c>
      <c r="X31" s="46" t="s">
        <v>155</v>
      </c>
      <c r="Y31" s="46" t="s">
        <v>155</v>
      </c>
      <c r="Z31" s="46" t="s">
        <v>155</v>
      </c>
      <c r="AA31" s="47" t="s">
        <v>157</v>
      </c>
      <c r="AB31" s="38" t="str">
        <f t="shared" si="5"/>
        <v>Crítica</v>
      </c>
      <c r="AC31" s="41" t="s">
        <v>159</v>
      </c>
      <c r="AD31" s="40">
        <f t="shared" si="4"/>
        <v>75000</v>
      </c>
      <c r="AE31" s="45" t="s">
        <v>155</v>
      </c>
      <c r="AF31" s="46" t="s">
        <v>156</v>
      </c>
      <c r="AG31" s="46" t="s">
        <v>155</v>
      </c>
      <c r="AH31" s="46" t="s">
        <v>155</v>
      </c>
      <c r="AI31" s="46" t="s">
        <v>155</v>
      </c>
      <c r="AJ31" s="47" t="s">
        <v>157</v>
      </c>
      <c r="AK31" s="3"/>
    </row>
    <row r="32" spans="1:53" ht="20.399999999999999" x14ac:dyDescent="0.25">
      <c r="A32" s="7">
        <v>41754</v>
      </c>
      <c r="B32" s="28" t="s">
        <v>103</v>
      </c>
      <c r="C32" s="31">
        <v>25</v>
      </c>
      <c r="D32" s="31" t="s">
        <v>111</v>
      </c>
      <c r="E32" s="9" t="s">
        <v>24</v>
      </c>
      <c r="F32" s="35" t="s">
        <v>72</v>
      </c>
      <c r="G32" s="35" t="s">
        <v>72</v>
      </c>
      <c r="H32" s="9" t="s">
        <v>135</v>
      </c>
      <c r="I32" s="51"/>
      <c r="J32" s="38" t="str">
        <f t="shared" si="0"/>
        <v>Público</v>
      </c>
      <c r="K32" s="41" t="s">
        <v>152</v>
      </c>
      <c r="L32" s="40">
        <f t="shared" ref="L32:L57" si="7">IF(K32="Extremo",500000,IF(K32="Muy Alto",200000,IF(K32="Alto",75000,IF(K32="Medio",25000,IF(K32="Bajo",2500,100)))))</f>
        <v>100</v>
      </c>
      <c r="M32" s="45" t="s">
        <v>155</v>
      </c>
      <c r="N32" s="46" t="s">
        <v>155</v>
      </c>
      <c r="O32" s="46" t="s">
        <v>155</v>
      </c>
      <c r="P32" s="46" t="s">
        <v>155</v>
      </c>
      <c r="Q32" s="46" t="s">
        <v>155</v>
      </c>
      <c r="R32" s="47" t="s">
        <v>155</v>
      </c>
      <c r="S32" s="38" t="str">
        <f t="shared" si="2"/>
        <v>Alta</v>
      </c>
      <c r="T32" s="41" t="s">
        <v>161</v>
      </c>
      <c r="U32" s="40">
        <f t="shared" ref="U32:U57" si="8">IF(T32="Extremo",500000,IF(T32="Muy Alto",200000,IF(T32="Alto",75000,IF(T32="Medio",25000,IF(T32="Bajo",2500,100)))))</f>
        <v>200000</v>
      </c>
      <c r="V32" s="45" t="s">
        <v>154</v>
      </c>
      <c r="W32" s="46" t="s">
        <v>155</v>
      </c>
      <c r="X32" s="46" t="s">
        <v>155</v>
      </c>
      <c r="Y32" s="46" t="s">
        <v>155</v>
      </c>
      <c r="Z32" s="46" t="s">
        <v>155</v>
      </c>
      <c r="AA32" s="47" t="s">
        <v>157</v>
      </c>
      <c r="AB32" s="38" t="str">
        <f t="shared" si="5"/>
        <v>Crítica</v>
      </c>
      <c r="AC32" s="41" t="s">
        <v>159</v>
      </c>
      <c r="AD32" s="40">
        <f t="shared" ref="AD32:AD57" si="9">IF(AC32="Extremo",500000,IF(AC32="Muy Alto",200000,IF(AC32="Alto",75000,IF(AC32="Medio",25000,IF(AC32="Bajo",2500,100)))))</f>
        <v>75000</v>
      </c>
      <c r="AE32" s="45" t="s">
        <v>157</v>
      </c>
      <c r="AF32" s="46" t="s">
        <v>156</v>
      </c>
      <c r="AG32" s="46" t="s">
        <v>155</v>
      </c>
      <c r="AH32" s="46" t="s">
        <v>155</v>
      </c>
      <c r="AI32" s="46" t="s">
        <v>155</v>
      </c>
      <c r="AJ32" s="47" t="s">
        <v>156</v>
      </c>
      <c r="AK32" s="3"/>
    </row>
    <row r="33" spans="1:37" ht="20.399999999999999" x14ac:dyDescent="0.25">
      <c r="A33" s="7">
        <v>41754</v>
      </c>
      <c r="B33" s="28" t="s">
        <v>103</v>
      </c>
      <c r="C33" s="31">
        <v>26</v>
      </c>
      <c r="D33" s="33">
        <v>11</v>
      </c>
      <c r="E33" s="9" t="s">
        <v>24</v>
      </c>
      <c r="F33" s="35" t="s">
        <v>74</v>
      </c>
      <c r="G33" s="35" t="s">
        <v>74</v>
      </c>
      <c r="H33" s="9" t="s">
        <v>135</v>
      </c>
      <c r="I33" s="51"/>
      <c r="J33" s="38" t="str">
        <f t="shared" si="0"/>
        <v>Público</v>
      </c>
      <c r="K33" s="41" t="s">
        <v>152</v>
      </c>
      <c r="L33" s="40">
        <f t="shared" si="7"/>
        <v>100</v>
      </c>
      <c r="M33" s="45" t="s">
        <v>155</v>
      </c>
      <c r="N33" s="46" t="s">
        <v>155</v>
      </c>
      <c r="O33" s="46" t="s">
        <v>155</v>
      </c>
      <c r="P33" s="46" t="s">
        <v>155</v>
      </c>
      <c r="Q33" s="46" t="s">
        <v>155</v>
      </c>
      <c r="R33" s="47" t="s">
        <v>155</v>
      </c>
      <c r="S33" s="38" t="str">
        <f t="shared" si="2"/>
        <v>Alta</v>
      </c>
      <c r="T33" s="41" t="s">
        <v>161</v>
      </c>
      <c r="U33" s="40">
        <f t="shared" si="8"/>
        <v>200000</v>
      </c>
      <c r="V33" s="45" t="s">
        <v>154</v>
      </c>
      <c r="W33" s="46" t="s">
        <v>155</v>
      </c>
      <c r="X33" s="46" t="s">
        <v>155</v>
      </c>
      <c r="Y33" s="46" t="s">
        <v>155</v>
      </c>
      <c r="Z33" s="46" t="s">
        <v>155</v>
      </c>
      <c r="AA33" s="47" t="s">
        <v>157</v>
      </c>
      <c r="AB33" s="38" t="str">
        <f t="shared" si="5"/>
        <v>Crítica</v>
      </c>
      <c r="AC33" s="41" t="s">
        <v>159</v>
      </c>
      <c r="AD33" s="40">
        <f t="shared" si="9"/>
        <v>75000</v>
      </c>
      <c r="AE33" s="45" t="s">
        <v>155</v>
      </c>
      <c r="AF33" s="46" t="s">
        <v>156</v>
      </c>
      <c r="AG33" s="46" t="s">
        <v>155</v>
      </c>
      <c r="AH33" s="46" t="s">
        <v>155</v>
      </c>
      <c r="AI33" s="46" t="s">
        <v>155</v>
      </c>
      <c r="AJ33" s="47" t="s">
        <v>157</v>
      </c>
      <c r="AK33" s="3"/>
    </row>
    <row r="34" spans="1:37" ht="20.399999999999999" x14ac:dyDescent="0.25">
      <c r="A34" s="7">
        <v>41754</v>
      </c>
      <c r="B34" s="28" t="s">
        <v>67</v>
      </c>
      <c r="C34" s="31">
        <v>12</v>
      </c>
      <c r="D34" s="9" t="s">
        <v>101</v>
      </c>
      <c r="E34" s="9" t="s">
        <v>20</v>
      </c>
      <c r="F34" s="35" t="s">
        <v>75</v>
      </c>
      <c r="G34" s="35" t="s">
        <v>75</v>
      </c>
      <c r="H34" s="9" t="s">
        <v>135</v>
      </c>
      <c r="I34" s="51"/>
      <c r="J34" s="38" t="str">
        <f t="shared" si="0"/>
        <v>Público</v>
      </c>
      <c r="K34" s="41" t="s">
        <v>152</v>
      </c>
      <c r="L34" s="40">
        <f t="shared" si="7"/>
        <v>100</v>
      </c>
      <c r="M34" s="45" t="s">
        <v>155</v>
      </c>
      <c r="N34" s="46" t="s">
        <v>155</v>
      </c>
      <c r="O34" s="46" t="s">
        <v>155</v>
      </c>
      <c r="P34" s="46" t="s">
        <v>155</v>
      </c>
      <c r="Q34" s="46" t="s">
        <v>155</v>
      </c>
      <c r="R34" s="47" t="s">
        <v>155</v>
      </c>
      <c r="S34" s="38" t="str">
        <f t="shared" si="2"/>
        <v>Baja</v>
      </c>
      <c r="T34" s="41" t="s">
        <v>163</v>
      </c>
      <c r="U34" s="40">
        <f t="shared" si="8"/>
        <v>2500</v>
      </c>
      <c r="V34" s="45" t="s">
        <v>155</v>
      </c>
      <c r="W34" s="46" t="s">
        <v>155</v>
      </c>
      <c r="X34" s="46" t="s">
        <v>155</v>
      </c>
      <c r="Y34" s="46" t="s">
        <v>155</v>
      </c>
      <c r="Z34" s="46" t="s">
        <v>155</v>
      </c>
      <c r="AA34" s="47" t="s">
        <v>157</v>
      </c>
      <c r="AB34" s="38" t="str">
        <f t="shared" si="5"/>
        <v>Crítica</v>
      </c>
      <c r="AC34" s="41" t="s">
        <v>159</v>
      </c>
      <c r="AD34" s="40">
        <f t="shared" si="9"/>
        <v>75000</v>
      </c>
      <c r="AE34" s="45" t="s">
        <v>158</v>
      </c>
      <c r="AF34" s="46" t="s">
        <v>155</v>
      </c>
      <c r="AG34" s="46" t="s">
        <v>155</v>
      </c>
      <c r="AH34" s="46" t="s">
        <v>158</v>
      </c>
      <c r="AI34" s="46" t="s">
        <v>157</v>
      </c>
      <c r="AJ34" s="47" t="s">
        <v>156</v>
      </c>
      <c r="AK34" s="3"/>
    </row>
    <row r="35" spans="1:37" ht="20.399999999999999" x14ac:dyDescent="0.25">
      <c r="A35" s="7">
        <v>41754</v>
      </c>
      <c r="B35" s="28" t="s">
        <v>67</v>
      </c>
      <c r="C35" s="31">
        <v>13</v>
      </c>
      <c r="D35" s="9" t="s">
        <v>101</v>
      </c>
      <c r="E35" s="9" t="s">
        <v>20</v>
      </c>
      <c r="F35" s="35" t="s">
        <v>96</v>
      </c>
      <c r="G35" s="35" t="s">
        <v>79</v>
      </c>
      <c r="H35" s="9" t="s">
        <v>135</v>
      </c>
      <c r="I35" s="51"/>
      <c r="J35" s="38" t="str">
        <f t="shared" si="0"/>
        <v>Público</v>
      </c>
      <c r="K35" s="41" t="s">
        <v>152</v>
      </c>
      <c r="L35" s="40">
        <f t="shared" si="7"/>
        <v>100</v>
      </c>
      <c r="M35" s="45" t="s">
        <v>155</v>
      </c>
      <c r="N35" s="46" t="s">
        <v>155</v>
      </c>
      <c r="O35" s="46" t="s">
        <v>155</v>
      </c>
      <c r="P35" s="46" t="s">
        <v>155</v>
      </c>
      <c r="Q35" s="46" t="s">
        <v>155</v>
      </c>
      <c r="R35" s="47" t="s">
        <v>155</v>
      </c>
      <c r="S35" s="38" t="str">
        <f t="shared" si="2"/>
        <v>Baja</v>
      </c>
      <c r="T35" s="41" t="s">
        <v>163</v>
      </c>
      <c r="U35" s="40">
        <f t="shared" si="8"/>
        <v>2500</v>
      </c>
      <c r="V35" s="45" t="s">
        <v>155</v>
      </c>
      <c r="W35" s="46" t="s">
        <v>155</v>
      </c>
      <c r="X35" s="46" t="s">
        <v>155</v>
      </c>
      <c r="Y35" s="46" t="s">
        <v>155</v>
      </c>
      <c r="Z35" s="46" t="s">
        <v>155</v>
      </c>
      <c r="AA35" s="47" t="s">
        <v>157</v>
      </c>
      <c r="AB35" s="38" t="str">
        <f t="shared" si="5"/>
        <v>Crítica</v>
      </c>
      <c r="AC35" s="41" t="s">
        <v>159</v>
      </c>
      <c r="AD35" s="40">
        <f t="shared" si="9"/>
        <v>75000</v>
      </c>
      <c r="AE35" s="45" t="s">
        <v>158</v>
      </c>
      <c r="AF35" s="46" t="s">
        <v>155</v>
      </c>
      <c r="AG35" s="46" t="s">
        <v>155</v>
      </c>
      <c r="AH35" s="46" t="s">
        <v>155</v>
      </c>
      <c r="AI35" s="46" t="s">
        <v>155</v>
      </c>
      <c r="AJ35" s="47" t="s">
        <v>156</v>
      </c>
      <c r="AK35" s="3"/>
    </row>
    <row r="36" spans="1:37" ht="20.399999999999999" x14ac:dyDescent="0.25">
      <c r="A36" s="7">
        <v>41754</v>
      </c>
      <c r="B36" s="28" t="s">
        <v>67</v>
      </c>
      <c r="C36" s="31">
        <v>27</v>
      </c>
      <c r="D36" s="33">
        <v>13</v>
      </c>
      <c r="E36" s="9" t="s">
        <v>24</v>
      </c>
      <c r="F36" s="35" t="s">
        <v>78</v>
      </c>
      <c r="G36" s="35" t="s">
        <v>78</v>
      </c>
      <c r="H36" s="9" t="s">
        <v>135</v>
      </c>
      <c r="I36" s="51"/>
      <c r="J36" s="38" t="str">
        <f t="shared" si="0"/>
        <v>Público</v>
      </c>
      <c r="K36" s="41" t="s">
        <v>152</v>
      </c>
      <c r="L36" s="40">
        <f t="shared" si="7"/>
        <v>100</v>
      </c>
      <c r="M36" s="45" t="s">
        <v>155</v>
      </c>
      <c r="N36" s="46" t="s">
        <v>155</v>
      </c>
      <c r="O36" s="46" t="s">
        <v>155</v>
      </c>
      <c r="P36" s="46" t="s">
        <v>155</v>
      </c>
      <c r="Q36" s="46" t="s">
        <v>155</v>
      </c>
      <c r="R36" s="47" t="s">
        <v>155</v>
      </c>
      <c r="S36" s="38" t="str">
        <f t="shared" si="2"/>
        <v>Baja</v>
      </c>
      <c r="T36" s="41" t="s">
        <v>163</v>
      </c>
      <c r="U36" s="40">
        <f t="shared" si="8"/>
        <v>2500</v>
      </c>
      <c r="V36" s="45" t="s">
        <v>155</v>
      </c>
      <c r="W36" s="46" t="s">
        <v>155</v>
      </c>
      <c r="X36" s="46" t="s">
        <v>155</v>
      </c>
      <c r="Y36" s="46" t="s">
        <v>155</v>
      </c>
      <c r="Z36" s="46" t="s">
        <v>155</v>
      </c>
      <c r="AA36" s="47" t="s">
        <v>157</v>
      </c>
      <c r="AB36" s="38" t="str">
        <f t="shared" si="5"/>
        <v>Crítica</v>
      </c>
      <c r="AC36" s="41" t="s">
        <v>159</v>
      </c>
      <c r="AD36" s="40">
        <f t="shared" si="9"/>
        <v>75000</v>
      </c>
      <c r="AE36" s="45" t="s">
        <v>158</v>
      </c>
      <c r="AF36" s="46" t="s">
        <v>155</v>
      </c>
      <c r="AG36" s="46" t="s">
        <v>155</v>
      </c>
      <c r="AH36" s="46" t="s">
        <v>155</v>
      </c>
      <c r="AI36" s="46" t="s">
        <v>155</v>
      </c>
      <c r="AJ36" s="47" t="s">
        <v>156</v>
      </c>
      <c r="AK36" s="3"/>
    </row>
    <row r="37" spans="1:37" ht="51" x14ac:dyDescent="0.25">
      <c r="A37" s="7">
        <v>41754</v>
      </c>
      <c r="B37" s="28" t="s">
        <v>67</v>
      </c>
      <c r="C37" s="31">
        <v>28</v>
      </c>
      <c r="D37" s="31" t="s">
        <v>113</v>
      </c>
      <c r="E37" s="9" t="s">
        <v>24</v>
      </c>
      <c r="F37" s="35" t="s">
        <v>112</v>
      </c>
      <c r="G37" s="35" t="s">
        <v>151</v>
      </c>
      <c r="H37" s="9" t="s">
        <v>135</v>
      </c>
      <c r="I37" s="51"/>
      <c r="J37" s="38" t="str">
        <f t="shared" si="0"/>
        <v>Confidencial</v>
      </c>
      <c r="K37" s="38" t="s">
        <v>161</v>
      </c>
      <c r="L37" s="40">
        <f t="shared" si="7"/>
        <v>200000</v>
      </c>
      <c r="M37" s="45" t="s">
        <v>154</v>
      </c>
      <c r="N37" s="46" t="s">
        <v>154</v>
      </c>
      <c r="O37" s="46" t="s">
        <v>154</v>
      </c>
      <c r="P37" s="46" t="s">
        <v>155</v>
      </c>
      <c r="Q37" s="46" t="s">
        <v>155</v>
      </c>
      <c r="R37" s="47" t="s">
        <v>156</v>
      </c>
      <c r="S37" s="38" t="str">
        <f t="shared" si="2"/>
        <v>Alta</v>
      </c>
      <c r="T37" s="38" t="s">
        <v>161</v>
      </c>
      <c r="U37" s="40">
        <f t="shared" si="8"/>
        <v>200000</v>
      </c>
      <c r="V37" s="45" t="s">
        <v>154</v>
      </c>
      <c r="W37" s="46" t="s">
        <v>156</v>
      </c>
      <c r="X37" s="46" t="s">
        <v>156</v>
      </c>
      <c r="Y37" s="46" t="s">
        <v>154</v>
      </c>
      <c r="Z37" s="46" t="s">
        <v>154</v>
      </c>
      <c r="AA37" s="47" t="s">
        <v>156</v>
      </c>
      <c r="AB37" s="38" t="str">
        <f t="shared" si="5"/>
        <v>Misión Crítica</v>
      </c>
      <c r="AC37" s="38" t="s">
        <v>160</v>
      </c>
      <c r="AD37" s="40">
        <f t="shared" si="9"/>
        <v>500000</v>
      </c>
      <c r="AE37" s="45" t="s">
        <v>153</v>
      </c>
      <c r="AF37" s="46" t="s">
        <v>158</v>
      </c>
      <c r="AG37" s="46" t="s">
        <v>153</v>
      </c>
      <c r="AH37" s="46" t="s">
        <v>153</v>
      </c>
      <c r="AI37" s="46" t="s">
        <v>153</v>
      </c>
      <c r="AJ37" s="47" t="s">
        <v>156</v>
      </c>
      <c r="AK37" s="3"/>
    </row>
    <row r="38" spans="1:37" ht="61.2" x14ac:dyDescent="0.25">
      <c r="A38" s="7">
        <v>41754</v>
      </c>
      <c r="B38" s="28" t="s">
        <v>67</v>
      </c>
      <c r="C38" s="31">
        <v>14</v>
      </c>
      <c r="D38" s="9" t="s">
        <v>101</v>
      </c>
      <c r="E38" s="9" t="s">
        <v>19</v>
      </c>
      <c r="F38" s="35" t="s">
        <v>91</v>
      </c>
      <c r="G38" s="35" t="s">
        <v>92</v>
      </c>
      <c r="H38" s="9" t="s">
        <v>135</v>
      </c>
      <c r="I38" s="51"/>
      <c r="J38" s="38" t="str">
        <f t="shared" si="0"/>
        <v>Confidencial</v>
      </c>
      <c r="K38" s="41" t="s">
        <v>161</v>
      </c>
      <c r="L38" s="40">
        <f t="shared" si="7"/>
        <v>200000</v>
      </c>
      <c r="M38" s="45" t="s">
        <v>156</v>
      </c>
      <c r="N38" s="46" t="s">
        <v>155</v>
      </c>
      <c r="O38" s="46" t="s">
        <v>155</v>
      </c>
      <c r="P38" s="46" t="s">
        <v>155</v>
      </c>
      <c r="Q38" s="46" t="s">
        <v>155</v>
      </c>
      <c r="R38" s="47" t="s">
        <v>154</v>
      </c>
      <c r="S38" s="38" t="str">
        <f t="shared" si="2"/>
        <v>Baja</v>
      </c>
      <c r="T38" s="41" t="s">
        <v>152</v>
      </c>
      <c r="U38" s="40">
        <f t="shared" si="8"/>
        <v>100</v>
      </c>
      <c r="V38" s="45" t="s">
        <v>155</v>
      </c>
      <c r="W38" s="46" t="s">
        <v>155</v>
      </c>
      <c r="X38" s="46" t="s">
        <v>155</v>
      </c>
      <c r="Y38" s="46" t="s">
        <v>155</v>
      </c>
      <c r="Z38" s="46" t="s">
        <v>155</v>
      </c>
      <c r="AA38" s="47" t="s">
        <v>155</v>
      </c>
      <c r="AB38" s="38" t="str">
        <f t="shared" si="5"/>
        <v>No Crítica</v>
      </c>
      <c r="AC38" s="41" t="s">
        <v>152</v>
      </c>
      <c r="AD38" s="40">
        <f t="shared" si="9"/>
        <v>100</v>
      </c>
      <c r="AE38" s="45" t="s">
        <v>155</v>
      </c>
      <c r="AF38" s="46" t="s">
        <v>155</v>
      </c>
      <c r="AG38" s="46" t="s">
        <v>155</v>
      </c>
      <c r="AH38" s="46" t="s">
        <v>155</v>
      </c>
      <c r="AI38" s="46" t="s">
        <v>155</v>
      </c>
      <c r="AJ38" s="47" t="s">
        <v>155</v>
      </c>
      <c r="AK38" s="3"/>
    </row>
    <row r="39" spans="1:37" ht="20.399999999999999" x14ac:dyDescent="0.25">
      <c r="A39" s="7">
        <v>41754</v>
      </c>
      <c r="B39" s="28" t="s">
        <v>67</v>
      </c>
      <c r="C39" s="31">
        <v>29</v>
      </c>
      <c r="D39" s="9">
        <v>5</v>
      </c>
      <c r="E39" s="9" t="s">
        <v>3</v>
      </c>
      <c r="F39" s="35" t="s">
        <v>77</v>
      </c>
      <c r="G39" s="35" t="s">
        <v>77</v>
      </c>
      <c r="H39" s="9" t="s">
        <v>135</v>
      </c>
      <c r="I39" s="51"/>
      <c r="J39" s="38" t="str">
        <f t="shared" si="0"/>
        <v>Confidencial</v>
      </c>
      <c r="K39" s="41" t="s">
        <v>161</v>
      </c>
      <c r="L39" s="40">
        <f t="shared" si="7"/>
        <v>200000</v>
      </c>
      <c r="M39" s="45" t="s">
        <v>154</v>
      </c>
      <c r="N39" s="46" t="s">
        <v>156</v>
      </c>
      <c r="O39" s="46" t="s">
        <v>154</v>
      </c>
      <c r="P39" s="46" t="s">
        <v>155</v>
      </c>
      <c r="Q39" s="46" t="s">
        <v>155</v>
      </c>
      <c r="R39" s="47" t="s">
        <v>154</v>
      </c>
      <c r="S39" s="38" t="str">
        <f t="shared" si="2"/>
        <v>Media</v>
      </c>
      <c r="T39" s="41" t="s">
        <v>159</v>
      </c>
      <c r="U39" s="40">
        <f t="shared" si="8"/>
        <v>75000</v>
      </c>
      <c r="V39" s="45" t="s">
        <v>155</v>
      </c>
      <c r="W39" s="46" t="s">
        <v>156</v>
      </c>
      <c r="X39" s="46" t="s">
        <v>155</v>
      </c>
      <c r="Y39" s="46" t="s">
        <v>155</v>
      </c>
      <c r="Z39" s="46" t="s">
        <v>155</v>
      </c>
      <c r="AA39" s="47" t="s">
        <v>158</v>
      </c>
      <c r="AB39" s="38" t="str">
        <f t="shared" si="5"/>
        <v>Crítica</v>
      </c>
      <c r="AC39" s="41" t="s">
        <v>162</v>
      </c>
      <c r="AD39" s="40">
        <f t="shared" si="9"/>
        <v>25000</v>
      </c>
      <c r="AE39" s="45" t="s">
        <v>155</v>
      </c>
      <c r="AF39" s="46" t="s">
        <v>158</v>
      </c>
      <c r="AG39" s="46" t="s">
        <v>155</v>
      </c>
      <c r="AH39" s="46" t="s">
        <v>155</v>
      </c>
      <c r="AI39" s="46" t="s">
        <v>155</v>
      </c>
      <c r="AJ39" s="47" t="s">
        <v>155</v>
      </c>
      <c r="AK39" s="3"/>
    </row>
    <row r="40" spans="1:37" ht="51" x14ac:dyDescent="0.25">
      <c r="A40" s="7">
        <v>41754</v>
      </c>
      <c r="B40" s="28" t="s">
        <v>67</v>
      </c>
      <c r="C40" s="31">
        <v>30</v>
      </c>
      <c r="D40" s="9" t="s">
        <v>119</v>
      </c>
      <c r="E40" s="9" t="s">
        <v>21</v>
      </c>
      <c r="F40" s="35" t="s">
        <v>98</v>
      </c>
      <c r="G40" s="35" t="s">
        <v>116</v>
      </c>
      <c r="H40" s="9" t="s">
        <v>135</v>
      </c>
      <c r="I40" s="51"/>
      <c r="J40" s="38" t="str">
        <f t="shared" si="0"/>
        <v>Uso Interno</v>
      </c>
      <c r="K40" s="41" t="s">
        <v>159</v>
      </c>
      <c r="L40" s="40">
        <f t="shared" si="7"/>
        <v>75000</v>
      </c>
      <c r="M40" s="45" t="s">
        <v>156</v>
      </c>
      <c r="N40" s="46" t="s">
        <v>156</v>
      </c>
      <c r="O40" s="46" t="s">
        <v>154</v>
      </c>
      <c r="P40" s="46" t="s">
        <v>155</v>
      </c>
      <c r="Q40" s="46" t="s">
        <v>155</v>
      </c>
      <c r="R40" s="47" t="s">
        <v>156</v>
      </c>
      <c r="S40" s="38" t="str">
        <f t="shared" si="2"/>
        <v>Media</v>
      </c>
      <c r="T40" s="41" t="s">
        <v>159</v>
      </c>
      <c r="U40" s="40">
        <f t="shared" si="8"/>
        <v>75000</v>
      </c>
      <c r="V40" s="45" t="s">
        <v>155</v>
      </c>
      <c r="W40" s="46" t="s">
        <v>156</v>
      </c>
      <c r="X40" s="46" t="s">
        <v>155</v>
      </c>
      <c r="Y40" s="46" t="s">
        <v>156</v>
      </c>
      <c r="Z40" s="46" t="s">
        <v>156</v>
      </c>
      <c r="AA40" s="47" t="s">
        <v>158</v>
      </c>
      <c r="AB40" s="38" t="str">
        <f t="shared" si="5"/>
        <v>Crítica</v>
      </c>
      <c r="AC40" s="41" t="s">
        <v>159</v>
      </c>
      <c r="AD40" s="40">
        <f t="shared" si="9"/>
        <v>75000</v>
      </c>
      <c r="AE40" s="45" t="s">
        <v>158</v>
      </c>
      <c r="AF40" s="46" t="s">
        <v>156</v>
      </c>
      <c r="AG40" s="46" t="s">
        <v>155</v>
      </c>
      <c r="AH40" s="46" t="s">
        <v>156</v>
      </c>
      <c r="AI40" s="46" t="s">
        <v>156</v>
      </c>
      <c r="AJ40" s="47" t="s">
        <v>156</v>
      </c>
      <c r="AK40" s="3"/>
    </row>
    <row r="41" spans="1:37" ht="30.6" x14ac:dyDescent="0.25">
      <c r="A41" s="7">
        <v>41754</v>
      </c>
      <c r="B41" s="28" t="s">
        <v>67</v>
      </c>
      <c r="C41" s="31">
        <v>31</v>
      </c>
      <c r="D41" s="31" t="s">
        <v>117</v>
      </c>
      <c r="E41" s="9" t="s">
        <v>21</v>
      </c>
      <c r="F41" s="35" t="s">
        <v>99</v>
      </c>
      <c r="G41" s="35" t="s">
        <v>118</v>
      </c>
      <c r="H41" s="9" t="s">
        <v>135</v>
      </c>
      <c r="I41" s="51"/>
      <c r="J41" s="38" t="str">
        <f t="shared" si="0"/>
        <v>Confidencial</v>
      </c>
      <c r="K41" s="41" t="s">
        <v>160</v>
      </c>
      <c r="L41" s="40">
        <f t="shared" si="7"/>
        <v>500000</v>
      </c>
      <c r="M41" s="45" t="s">
        <v>153</v>
      </c>
      <c r="N41" s="46" t="s">
        <v>154</v>
      </c>
      <c r="O41" s="46" t="s">
        <v>153</v>
      </c>
      <c r="P41" s="46" t="s">
        <v>155</v>
      </c>
      <c r="Q41" s="46" t="s">
        <v>155</v>
      </c>
      <c r="R41" s="47" t="s">
        <v>153</v>
      </c>
      <c r="S41" s="38" t="str">
        <f t="shared" si="2"/>
        <v>Alta</v>
      </c>
      <c r="T41" s="41" t="s">
        <v>160</v>
      </c>
      <c r="U41" s="40">
        <f t="shared" si="8"/>
        <v>500000</v>
      </c>
      <c r="V41" s="45" t="s">
        <v>153</v>
      </c>
      <c r="W41" s="46" t="s">
        <v>155</v>
      </c>
      <c r="X41" s="46" t="s">
        <v>154</v>
      </c>
      <c r="Y41" s="46" t="s">
        <v>154</v>
      </c>
      <c r="Z41" s="46" t="s">
        <v>154</v>
      </c>
      <c r="AA41" s="47" t="s">
        <v>153</v>
      </c>
      <c r="AB41" s="38" t="str">
        <f t="shared" si="5"/>
        <v>Misión Crítica</v>
      </c>
      <c r="AC41" s="41" t="s">
        <v>160</v>
      </c>
      <c r="AD41" s="40">
        <f t="shared" si="9"/>
        <v>500000</v>
      </c>
      <c r="AE41" s="45" t="s">
        <v>153</v>
      </c>
      <c r="AF41" s="46" t="s">
        <v>155</v>
      </c>
      <c r="AG41" s="46" t="s">
        <v>153</v>
      </c>
      <c r="AH41" s="46" t="s">
        <v>153</v>
      </c>
      <c r="AI41" s="46" t="s">
        <v>153</v>
      </c>
      <c r="AJ41" s="47" t="s">
        <v>156</v>
      </c>
      <c r="AK41" s="3"/>
    </row>
    <row r="42" spans="1:37" ht="30.6" x14ac:dyDescent="0.25">
      <c r="A42" s="7">
        <v>41754</v>
      </c>
      <c r="B42" s="28" t="s">
        <v>67</v>
      </c>
      <c r="C42" s="31">
        <v>32</v>
      </c>
      <c r="D42" s="34">
        <v>2</v>
      </c>
      <c r="E42" s="9" t="s">
        <v>21</v>
      </c>
      <c r="F42" s="35" t="s">
        <v>100</v>
      </c>
      <c r="G42" s="35" t="s">
        <v>120</v>
      </c>
      <c r="H42" s="9" t="s">
        <v>135</v>
      </c>
      <c r="I42" s="51"/>
      <c r="J42" s="38" t="str">
        <f t="shared" si="0"/>
        <v>Confidencial</v>
      </c>
      <c r="K42" s="41" t="s">
        <v>161</v>
      </c>
      <c r="L42" s="40">
        <f t="shared" si="7"/>
        <v>200000</v>
      </c>
      <c r="M42" s="45" t="s">
        <v>155</v>
      </c>
      <c r="N42" s="46" t="s">
        <v>155</v>
      </c>
      <c r="O42" s="46" t="s">
        <v>157</v>
      </c>
      <c r="P42" s="46" t="s">
        <v>155</v>
      </c>
      <c r="Q42" s="46" t="s">
        <v>155</v>
      </c>
      <c r="R42" s="47" t="s">
        <v>154</v>
      </c>
      <c r="S42" s="38" t="str">
        <f t="shared" si="2"/>
        <v>Alta</v>
      </c>
      <c r="T42" s="41" t="s">
        <v>160</v>
      </c>
      <c r="U42" s="40">
        <f t="shared" si="8"/>
        <v>500000</v>
      </c>
      <c r="V42" s="45" t="s">
        <v>153</v>
      </c>
      <c r="W42" s="46" t="s">
        <v>155</v>
      </c>
      <c r="X42" s="46" t="s">
        <v>156</v>
      </c>
      <c r="Y42" s="46" t="s">
        <v>153</v>
      </c>
      <c r="Z42" s="46" t="s">
        <v>155</v>
      </c>
      <c r="AA42" s="47" t="s">
        <v>153</v>
      </c>
      <c r="AB42" s="38" t="str">
        <f t="shared" si="5"/>
        <v>Misión Crítica</v>
      </c>
      <c r="AC42" s="41" t="s">
        <v>160</v>
      </c>
      <c r="AD42" s="40">
        <f t="shared" si="9"/>
        <v>500000</v>
      </c>
      <c r="AE42" s="45" t="s">
        <v>153</v>
      </c>
      <c r="AF42" s="46" t="s">
        <v>155</v>
      </c>
      <c r="AG42" s="46" t="s">
        <v>153</v>
      </c>
      <c r="AH42" s="46" t="s">
        <v>153</v>
      </c>
      <c r="AI42" s="46" t="s">
        <v>155</v>
      </c>
      <c r="AJ42" s="47" t="s">
        <v>156</v>
      </c>
      <c r="AK42" s="3"/>
    </row>
    <row r="43" spans="1:37" ht="30.6" x14ac:dyDescent="0.25">
      <c r="A43" s="7">
        <v>41754</v>
      </c>
      <c r="B43" s="28" t="s">
        <v>67</v>
      </c>
      <c r="C43" s="31">
        <v>33</v>
      </c>
      <c r="D43" s="34" t="s">
        <v>121</v>
      </c>
      <c r="E43" s="9" t="s">
        <v>21</v>
      </c>
      <c r="F43" s="35" t="s">
        <v>115</v>
      </c>
      <c r="G43" s="35" t="s">
        <v>115</v>
      </c>
      <c r="H43" s="9" t="s">
        <v>135</v>
      </c>
      <c r="I43" s="51"/>
      <c r="J43" s="38" t="str">
        <f t="shared" si="0"/>
        <v>Confidencial</v>
      </c>
      <c r="K43" s="41" t="s">
        <v>160</v>
      </c>
      <c r="L43" s="40">
        <f t="shared" si="7"/>
        <v>500000</v>
      </c>
      <c r="M43" s="45" t="s">
        <v>153</v>
      </c>
      <c r="N43" s="46" t="s">
        <v>154</v>
      </c>
      <c r="O43" s="46" t="s">
        <v>153</v>
      </c>
      <c r="P43" s="46" t="s">
        <v>155</v>
      </c>
      <c r="Q43" s="46" t="s">
        <v>155</v>
      </c>
      <c r="R43" s="47" t="s">
        <v>153</v>
      </c>
      <c r="S43" s="38" t="str">
        <f t="shared" si="2"/>
        <v>Alta</v>
      </c>
      <c r="T43" s="41" t="s">
        <v>160</v>
      </c>
      <c r="U43" s="40">
        <f t="shared" si="8"/>
        <v>500000</v>
      </c>
      <c r="V43" s="45" t="s">
        <v>153</v>
      </c>
      <c r="W43" s="46" t="s">
        <v>156</v>
      </c>
      <c r="X43" s="46" t="s">
        <v>154</v>
      </c>
      <c r="Y43" s="46" t="s">
        <v>153</v>
      </c>
      <c r="Z43" s="46" t="s">
        <v>154</v>
      </c>
      <c r="AA43" s="47" t="s">
        <v>153</v>
      </c>
      <c r="AB43" s="38" t="str">
        <f t="shared" si="5"/>
        <v>Misión Crítica</v>
      </c>
      <c r="AC43" s="41" t="s">
        <v>160</v>
      </c>
      <c r="AD43" s="40">
        <f t="shared" si="9"/>
        <v>500000</v>
      </c>
      <c r="AE43" s="45" t="s">
        <v>153</v>
      </c>
      <c r="AF43" s="46" t="s">
        <v>156</v>
      </c>
      <c r="AG43" s="46" t="s">
        <v>153</v>
      </c>
      <c r="AH43" s="46" t="s">
        <v>153</v>
      </c>
      <c r="AI43" s="46" t="s">
        <v>153</v>
      </c>
      <c r="AJ43" s="47" t="s">
        <v>156</v>
      </c>
      <c r="AK43" s="3"/>
    </row>
    <row r="44" spans="1:37" ht="51" x14ac:dyDescent="0.25">
      <c r="A44" s="7">
        <v>41754</v>
      </c>
      <c r="B44" s="28" t="s">
        <v>67</v>
      </c>
      <c r="C44" s="31">
        <v>34</v>
      </c>
      <c r="D44" s="33">
        <v>4</v>
      </c>
      <c r="E44" s="9" t="s">
        <v>21</v>
      </c>
      <c r="F44" s="35" t="s">
        <v>125</v>
      </c>
      <c r="G44" s="35" t="s">
        <v>124</v>
      </c>
      <c r="H44" s="9" t="s">
        <v>135</v>
      </c>
      <c r="I44" s="51"/>
      <c r="J44" s="38" t="str">
        <f t="shared" si="0"/>
        <v>Público</v>
      </c>
      <c r="K44" s="41" t="s">
        <v>152</v>
      </c>
      <c r="L44" s="40">
        <f t="shared" si="7"/>
        <v>100</v>
      </c>
      <c r="M44" s="45" t="s">
        <v>155</v>
      </c>
      <c r="N44" s="46" t="s">
        <v>155</v>
      </c>
      <c r="O44" s="46" t="s">
        <v>155</v>
      </c>
      <c r="P44" s="46" t="s">
        <v>155</v>
      </c>
      <c r="Q44" s="46" t="s">
        <v>155</v>
      </c>
      <c r="R44" s="47" t="s">
        <v>155</v>
      </c>
      <c r="S44" s="38" t="str">
        <f t="shared" si="2"/>
        <v>Alta</v>
      </c>
      <c r="T44" s="41" t="s">
        <v>160</v>
      </c>
      <c r="U44" s="40">
        <f t="shared" si="8"/>
        <v>500000</v>
      </c>
      <c r="V44" s="45" t="s">
        <v>154</v>
      </c>
      <c r="W44" s="46" t="s">
        <v>155</v>
      </c>
      <c r="X44" s="46" t="s">
        <v>154</v>
      </c>
      <c r="Y44" s="46" t="s">
        <v>153</v>
      </c>
      <c r="Z44" s="46" t="s">
        <v>155</v>
      </c>
      <c r="AA44" s="47" t="s">
        <v>156</v>
      </c>
      <c r="AB44" s="38" t="str">
        <f t="shared" si="5"/>
        <v>Misión Crítica</v>
      </c>
      <c r="AC44" s="41" t="s">
        <v>160</v>
      </c>
      <c r="AD44" s="40">
        <f t="shared" si="9"/>
        <v>500000</v>
      </c>
      <c r="AE44" s="45" t="s">
        <v>153</v>
      </c>
      <c r="AF44" s="46" t="s">
        <v>155</v>
      </c>
      <c r="AG44" s="46" t="s">
        <v>153</v>
      </c>
      <c r="AH44" s="46" t="s">
        <v>153</v>
      </c>
      <c r="AI44" s="46" t="s">
        <v>155</v>
      </c>
      <c r="AJ44" s="47" t="s">
        <v>156</v>
      </c>
      <c r="AK44" s="3"/>
    </row>
    <row r="45" spans="1:37" ht="20.399999999999999" x14ac:dyDescent="0.25">
      <c r="A45" s="7">
        <v>41754</v>
      </c>
      <c r="B45" s="28" t="s">
        <v>67</v>
      </c>
      <c r="C45" s="31">
        <v>35</v>
      </c>
      <c r="D45" s="34" t="s">
        <v>126</v>
      </c>
      <c r="E45" s="9" t="s">
        <v>23</v>
      </c>
      <c r="F45" s="35" t="s">
        <v>122</v>
      </c>
      <c r="G45" s="35" t="s">
        <v>122</v>
      </c>
      <c r="H45" s="33" t="s">
        <v>136</v>
      </c>
      <c r="I45" s="51"/>
      <c r="J45" s="38" t="str">
        <f t="shared" si="0"/>
        <v>Confidencial</v>
      </c>
      <c r="K45" s="41" t="s">
        <v>161</v>
      </c>
      <c r="L45" s="40">
        <f t="shared" si="7"/>
        <v>200000</v>
      </c>
      <c r="M45" s="45" t="s">
        <v>154</v>
      </c>
      <c r="N45" s="46" t="s">
        <v>154</v>
      </c>
      <c r="O45" s="46" t="s">
        <v>154</v>
      </c>
      <c r="P45" s="46" t="s">
        <v>155</v>
      </c>
      <c r="Q45" s="46" t="s">
        <v>155</v>
      </c>
      <c r="R45" s="47" t="s">
        <v>154</v>
      </c>
      <c r="S45" s="38" t="str">
        <f t="shared" si="2"/>
        <v>Alta</v>
      </c>
      <c r="T45" s="41" t="s">
        <v>161</v>
      </c>
      <c r="U45" s="40">
        <f t="shared" si="8"/>
        <v>200000</v>
      </c>
      <c r="V45" s="45" t="s">
        <v>154</v>
      </c>
      <c r="W45" s="46" t="s">
        <v>156</v>
      </c>
      <c r="X45" s="46" t="s">
        <v>154</v>
      </c>
      <c r="Y45" s="46" t="s">
        <v>154</v>
      </c>
      <c r="Z45" s="46" t="s">
        <v>154</v>
      </c>
      <c r="AA45" s="47" t="s">
        <v>154</v>
      </c>
      <c r="AB45" s="38" t="str">
        <f t="shared" si="5"/>
        <v>Misión Crítica</v>
      </c>
      <c r="AC45" s="41" t="s">
        <v>160</v>
      </c>
      <c r="AD45" s="40">
        <f t="shared" si="9"/>
        <v>500000</v>
      </c>
      <c r="AE45" s="45" t="s">
        <v>153</v>
      </c>
      <c r="AF45" s="46" t="s">
        <v>156</v>
      </c>
      <c r="AG45" s="46" t="s">
        <v>153</v>
      </c>
      <c r="AH45" s="46" t="s">
        <v>153</v>
      </c>
      <c r="AI45" s="46" t="s">
        <v>153</v>
      </c>
      <c r="AJ45" s="47" t="s">
        <v>156</v>
      </c>
      <c r="AK45" s="3"/>
    </row>
    <row r="46" spans="1:37" ht="20.399999999999999" x14ac:dyDescent="0.25">
      <c r="A46" s="7">
        <v>41754</v>
      </c>
      <c r="B46" s="28" t="s">
        <v>67</v>
      </c>
      <c r="C46" s="31">
        <v>36</v>
      </c>
      <c r="D46" s="34" t="s">
        <v>126</v>
      </c>
      <c r="E46" s="9" t="s">
        <v>23</v>
      </c>
      <c r="F46" s="35" t="s">
        <v>123</v>
      </c>
      <c r="G46" s="35" t="s">
        <v>123</v>
      </c>
      <c r="H46" s="33" t="s">
        <v>136</v>
      </c>
      <c r="I46" s="51"/>
      <c r="J46" s="38" t="str">
        <f t="shared" si="0"/>
        <v>Confidencial</v>
      </c>
      <c r="K46" s="41" t="s">
        <v>161</v>
      </c>
      <c r="L46" s="40">
        <f t="shared" si="7"/>
        <v>200000</v>
      </c>
      <c r="M46" s="45" t="s">
        <v>154</v>
      </c>
      <c r="N46" s="46" t="s">
        <v>154</v>
      </c>
      <c r="O46" s="46" t="s">
        <v>154</v>
      </c>
      <c r="P46" s="46" t="s">
        <v>155</v>
      </c>
      <c r="Q46" s="46" t="s">
        <v>155</v>
      </c>
      <c r="R46" s="47" t="s">
        <v>154</v>
      </c>
      <c r="S46" s="38" t="str">
        <f t="shared" si="2"/>
        <v>Alta</v>
      </c>
      <c r="T46" s="41" t="s">
        <v>161</v>
      </c>
      <c r="U46" s="40">
        <f t="shared" si="8"/>
        <v>200000</v>
      </c>
      <c r="V46" s="45" t="s">
        <v>154</v>
      </c>
      <c r="W46" s="46" t="s">
        <v>156</v>
      </c>
      <c r="X46" s="46" t="s">
        <v>154</v>
      </c>
      <c r="Y46" s="46" t="s">
        <v>154</v>
      </c>
      <c r="Z46" s="46" t="s">
        <v>154</v>
      </c>
      <c r="AA46" s="47" t="s">
        <v>154</v>
      </c>
      <c r="AB46" s="38" t="str">
        <f t="shared" si="5"/>
        <v>Misión Crítica</v>
      </c>
      <c r="AC46" s="41" t="s">
        <v>160</v>
      </c>
      <c r="AD46" s="40">
        <f t="shared" si="9"/>
        <v>500000</v>
      </c>
      <c r="AE46" s="45" t="s">
        <v>153</v>
      </c>
      <c r="AF46" s="46" t="s">
        <v>156</v>
      </c>
      <c r="AG46" s="46" t="s">
        <v>153</v>
      </c>
      <c r="AH46" s="46" t="s">
        <v>153</v>
      </c>
      <c r="AI46" s="46" t="s">
        <v>153</v>
      </c>
      <c r="AJ46" s="47" t="s">
        <v>156</v>
      </c>
      <c r="AK46" s="3"/>
    </row>
    <row r="47" spans="1:37" ht="20.399999999999999" x14ac:dyDescent="0.25">
      <c r="A47" s="7">
        <v>41754</v>
      </c>
      <c r="B47" s="28" t="s">
        <v>67</v>
      </c>
      <c r="C47" s="31">
        <v>37</v>
      </c>
      <c r="D47" s="34" t="s">
        <v>126</v>
      </c>
      <c r="E47" s="9" t="s">
        <v>26</v>
      </c>
      <c r="F47" s="35" t="s">
        <v>85</v>
      </c>
      <c r="G47" s="35" t="s">
        <v>85</v>
      </c>
      <c r="H47" s="9" t="s">
        <v>135</v>
      </c>
      <c r="I47" s="51"/>
      <c r="J47" s="38" t="str">
        <f t="shared" si="0"/>
        <v>Confidencial</v>
      </c>
      <c r="K47" s="41" t="s">
        <v>160</v>
      </c>
      <c r="L47" s="40">
        <f t="shared" si="7"/>
        <v>500000</v>
      </c>
      <c r="M47" s="45" t="s">
        <v>153</v>
      </c>
      <c r="N47" s="46" t="s">
        <v>154</v>
      </c>
      <c r="O47" s="46" t="s">
        <v>153</v>
      </c>
      <c r="P47" s="46" t="s">
        <v>155</v>
      </c>
      <c r="Q47" s="46" t="s">
        <v>155</v>
      </c>
      <c r="R47" s="47" t="s">
        <v>153</v>
      </c>
      <c r="S47" s="38" t="str">
        <f t="shared" si="2"/>
        <v>Alta</v>
      </c>
      <c r="T47" s="41" t="s">
        <v>160</v>
      </c>
      <c r="U47" s="40">
        <f t="shared" si="8"/>
        <v>500000</v>
      </c>
      <c r="V47" s="45" t="s">
        <v>153</v>
      </c>
      <c r="W47" s="46" t="s">
        <v>156</v>
      </c>
      <c r="X47" s="46" t="s">
        <v>154</v>
      </c>
      <c r="Y47" s="46" t="s">
        <v>153</v>
      </c>
      <c r="Z47" s="46" t="s">
        <v>154</v>
      </c>
      <c r="AA47" s="47" t="s">
        <v>153</v>
      </c>
      <c r="AB47" s="38" t="str">
        <f t="shared" si="5"/>
        <v>Misión Crítica</v>
      </c>
      <c r="AC47" s="41" t="s">
        <v>160</v>
      </c>
      <c r="AD47" s="40">
        <f t="shared" si="9"/>
        <v>500000</v>
      </c>
      <c r="AE47" s="45" t="s">
        <v>153</v>
      </c>
      <c r="AF47" s="46" t="s">
        <v>156</v>
      </c>
      <c r="AG47" s="46" t="s">
        <v>153</v>
      </c>
      <c r="AH47" s="46" t="s">
        <v>153</v>
      </c>
      <c r="AI47" s="46" t="s">
        <v>153</v>
      </c>
      <c r="AJ47" s="47" t="s">
        <v>156</v>
      </c>
      <c r="AK47" s="3"/>
    </row>
    <row r="48" spans="1:37" ht="20.399999999999999" x14ac:dyDescent="0.25">
      <c r="A48" s="7">
        <v>41754</v>
      </c>
      <c r="B48" s="32" t="s">
        <v>63</v>
      </c>
      <c r="C48" s="31">
        <v>38</v>
      </c>
      <c r="D48" s="33">
        <v>1.6</v>
      </c>
      <c r="E48" s="9" t="s">
        <v>26</v>
      </c>
      <c r="F48" s="35" t="s">
        <v>87</v>
      </c>
      <c r="G48" s="35" t="s">
        <v>87</v>
      </c>
      <c r="H48" s="31" t="s">
        <v>142</v>
      </c>
      <c r="I48" s="51"/>
      <c r="J48" s="38" t="str">
        <f t="shared" si="0"/>
        <v>Confidencial</v>
      </c>
      <c r="K48" s="41" t="s">
        <v>160</v>
      </c>
      <c r="L48" s="40">
        <f t="shared" si="7"/>
        <v>500000</v>
      </c>
      <c r="M48" s="45" t="s">
        <v>154</v>
      </c>
      <c r="N48" s="46" t="s">
        <v>156</v>
      </c>
      <c r="O48" s="46" t="s">
        <v>153</v>
      </c>
      <c r="P48" s="46" t="s">
        <v>155</v>
      </c>
      <c r="Q48" s="46" t="s">
        <v>155</v>
      </c>
      <c r="R48" s="47" t="s">
        <v>153</v>
      </c>
      <c r="S48" s="38" t="str">
        <f t="shared" si="2"/>
        <v>Alta</v>
      </c>
      <c r="T48" s="41" t="s">
        <v>160</v>
      </c>
      <c r="U48" s="40">
        <f t="shared" si="8"/>
        <v>500000</v>
      </c>
      <c r="V48" s="45" t="s">
        <v>153</v>
      </c>
      <c r="W48" s="46" t="s">
        <v>155</v>
      </c>
      <c r="X48" s="46" t="s">
        <v>154</v>
      </c>
      <c r="Y48" s="46" t="s">
        <v>155</v>
      </c>
      <c r="Z48" s="46" t="s">
        <v>154</v>
      </c>
      <c r="AA48" s="47" t="s">
        <v>153</v>
      </c>
      <c r="AB48" s="38" t="str">
        <f t="shared" si="5"/>
        <v>Misión Crítica</v>
      </c>
      <c r="AC48" s="41" t="s">
        <v>160</v>
      </c>
      <c r="AD48" s="40">
        <f t="shared" si="9"/>
        <v>500000</v>
      </c>
      <c r="AE48" s="45" t="s">
        <v>153</v>
      </c>
      <c r="AF48" s="46" t="s">
        <v>155</v>
      </c>
      <c r="AG48" s="46" t="s">
        <v>156</v>
      </c>
      <c r="AH48" s="46" t="s">
        <v>153</v>
      </c>
      <c r="AI48" s="46" t="s">
        <v>153</v>
      </c>
      <c r="AJ48" s="47" t="s">
        <v>156</v>
      </c>
      <c r="AK48" s="3"/>
    </row>
    <row r="49" spans="1:37" ht="30.6" x14ac:dyDescent="0.25">
      <c r="A49" s="7">
        <v>41754</v>
      </c>
      <c r="B49" s="28" t="s">
        <v>102</v>
      </c>
      <c r="C49" s="31">
        <v>39</v>
      </c>
      <c r="D49" s="33">
        <v>7</v>
      </c>
      <c r="E49" s="9" t="s">
        <v>26</v>
      </c>
      <c r="F49" s="35" t="s">
        <v>88</v>
      </c>
      <c r="G49" s="35" t="s">
        <v>88</v>
      </c>
      <c r="H49" s="31" t="s">
        <v>144</v>
      </c>
      <c r="I49" s="51"/>
      <c r="J49" s="38" t="str">
        <f t="shared" si="0"/>
        <v>Confidencial</v>
      </c>
      <c r="K49" s="41" t="s">
        <v>161</v>
      </c>
      <c r="L49" s="40">
        <f t="shared" si="7"/>
        <v>200000</v>
      </c>
      <c r="M49" s="45" t="s">
        <v>154</v>
      </c>
      <c r="N49" s="46" t="s">
        <v>154</v>
      </c>
      <c r="O49" s="46" t="s">
        <v>158</v>
      </c>
      <c r="P49" s="46" t="s">
        <v>155</v>
      </c>
      <c r="Q49" s="46" t="s">
        <v>155</v>
      </c>
      <c r="R49" s="47" t="s">
        <v>156</v>
      </c>
      <c r="S49" s="38" t="str">
        <f t="shared" si="2"/>
        <v>Media</v>
      </c>
      <c r="T49" s="41" t="s">
        <v>162</v>
      </c>
      <c r="U49" s="40">
        <f t="shared" si="8"/>
        <v>25000</v>
      </c>
      <c r="V49" s="45" t="s">
        <v>155</v>
      </c>
      <c r="W49" s="46" t="s">
        <v>155</v>
      </c>
      <c r="X49" s="46" t="s">
        <v>155</v>
      </c>
      <c r="Y49" s="46" t="s">
        <v>155</v>
      </c>
      <c r="Z49" s="46" t="s">
        <v>155</v>
      </c>
      <c r="AA49" s="47" t="s">
        <v>158</v>
      </c>
      <c r="AB49" s="38" t="str">
        <f t="shared" si="5"/>
        <v>Crítica</v>
      </c>
      <c r="AC49" s="41" t="s">
        <v>162</v>
      </c>
      <c r="AD49" s="40">
        <f t="shared" si="9"/>
        <v>25000</v>
      </c>
      <c r="AE49" s="45" t="s">
        <v>155</v>
      </c>
      <c r="AF49" s="46" t="s">
        <v>155</v>
      </c>
      <c r="AG49" s="46" t="s">
        <v>155</v>
      </c>
      <c r="AH49" s="46" t="s">
        <v>155</v>
      </c>
      <c r="AI49" s="46" t="s">
        <v>155</v>
      </c>
      <c r="AJ49" s="47" t="s">
        <v>158</v>
      </c>
      <c r="AK49" s="3"/>
    </row>
    <row r="50" spans="1:37" ht="20.399999999999999" x14ac:dyDescent="0.25">
      <c r="A50" s="7">
        <v>41754</v>
      </c>
      <c r="B50" s="28" t="s">
        <v>64</v>
      </c>
      <c r="C50" s="31">
        <v>40</v>
      </c>
      <c r="D50" s="33" t="s">
        <v>129</v>
      </c>
      <c r="E50" s="9" t="s">
        <v>26</v>
      </c>
      <c r="F50" s="35" t="s">
        <v>128</v>
      </c>
      <c r="G50" s="35" t="s">
        <v>128</v>
      </c>
      <c r="H50" s="9" t="s">
        <v>135</v>
      </c>
      <c r="I50" s="51"/>
      <c r="J50" s="38" t="str">
        <f t="shared" si="0"/>
        <v>Uso Interno</v>
      </c>
      <c r="K50" s="41" t="s">
        <v>159</v>
      </c>
      <c r="L50" s="40">
        <f t="shared" si="7"/>
        <v>75000</v>
      </c>
      <c r="M50" s="45" t="s">
        <v>156</v>
      </c>
      <c r="N50" s="46" t="s">
        <v>155</v>
      </c>
      <c r="O50" s="46" t="s">
        <v>158</v>
      </c>
      <c r="P50" s="46" t="s">
        <v>155</v>
      </c>
      <c r="Q50" s="46" t="s">
        <v>155</v>
      </c>
      <c r="R50" s="47" t="s">
        <v>156</v>
      </c>
      <c r="S50" s="38" t="str">
        <f t="shared" si="2"/>
        <v>Alta</v>
      </c>
      <c r="T50" s="41" t="s">
        <v>161</v>
      </c>
      <c r="U50" s="40">
        <f t="shared" si="8"/>
        <v>200000</v>
      </c>
      <c r="V50" s="45" t="s">
        <v>154</v>
      </c>
      <c r="W50" s="46" t="s">
        <v>158</v>
      </c>
      <c r="X50" s="46" t="s">
        <v>155</v>
      </c>
      <c r="Y50" s="46" t="s">
        <v>156</v>
      </c>
      <c r="Z50" s="46" t="s">
        <v>156</v>
      </c>
      <c r="AA50" s="47" t="s">
        <v>158</v>
      </c>
      <c r="AB50" s="38" t="str">
        <f t="shared" si="5"/>
        <v>Crítica</v>
      </c>
      <c r="AC50" s="41" t="s">
        <v>159</v>
      </c>
      <c r="AD50" s="40">
        <f t="shared" si="9"/>
        <v>75000</v>
      </c>
      <c r="AE50" s="45" t="s">
        <v>157</v>
      </c>
      <c r="AF50" s="46" t="s">
        <v>156</v>
      </c>
      <c r="AG50" s="46" t="s">
        <v>155</v>
      </c>
      <c r="AH50" s="46" t="s">
        <v>156</v>
      </c>
      <c r="AI50" s="46" t="s">
        <v>156</v>
      </c>
      <c r="AJ50" s="47" t="s">
        <v>156</v>
      </c>
      <c r="AK50" s="3"/>
    </row>
    <row r="51" spans="1:37" ht="20.399999999999999" x14ac:dyDescent="0.25">
      <c r="A51" s="7">
        <v>41754</v>
      </c>
      <c r="B51" s="28" t="s">
        <v>105</v>
      </c>
      <c r="C51" s="31">
        <v>41</v>
      </c>
      <c r="D51" s="33">
        <v>2</v>
      </c>
      <c r="E51" s="9" t="s">
        <v>26</v>
      </c>
      <c r="F51" s="35" t="s">
        <v>97</v>
      </c>
      <c r="G51" s="35" t="s">
        <v>97</v>
      </c>
      <c r="H51" s="9" t="s">
        <v>135</v>
      </c>
      <c r="I51" s="51"/>
      <c r="J51" s="38" t="str">
        <f t="shared" si="0"/>
        <v>Confidencial</v>
      </c>
      <c r="K51" s="41" t="s">
        <v>161</v>
      </c>
      <c r="L51" s="40">
        <f t="shared" si="7"/>
        <v>200000</v>
      </c>
      <c r="M51" s="45" t="s">
        <v>155</v>
      </c>
      <c r="N51" s="46" t="s">
        <v>155</v>
      </c>
      <c r="O51" s="46" t="s">
        <v>157</v>
      </c>
      <c r="P51" s="46" t="s">
        <v>155</v>
      </c>
      <c r="Q51" s="46" t="s">
        <v>155</v>
      </c>
      <c r="R51" s="47" t="s">
        <v>154</v>
      </c>
      <c r="S51" s="38" t="str">
        <f t="shared" si="2"/>
        <v>Alta</v>
      </c>
      <c r="T51" s="41" t="s">
        <v>160</v>
      </c>
      <c r="U51" s="40">
        <f t="shared" si="8"/>
        <v>500000</v>
      </c>
      <c r="V51" s="45" t="s">
        <v>153</v>
      </c>
      <c r="W51" s="46" t="s">
        <v>155</v>
      </c>
      <c r="X51" s="46" t="s">
        <v>156</v>
      </c>
      <c r="Y51" s="46" t="s">
        <v>153</v>
      </c>
      <c r="Z51" s="46" t="s">
        <v>155</v>
      </c>
      <c r="AA51" s="47" t="s">
        <v>153</v>
      </c>
      <c r="AB51" s="38" t="str">
        <f t="shared" si="5"/>
        <v>Misión Crítica</v>
      </c>
      <c r="AC51" s="41" t="s">
        <v>160</v>
      </c>
      <c r="AD51" s="40">
        <f t="shared" si="9"/>
        <v>500000</v>
      </c>
      <c r="AE51" s="45" t="s">
        <v>153</v>
      </c>
      <c r="AF51" s="46" t="s">
        <v>155</v>
      </c>
      <c r="AG51" s="46" t="s">
        <v>153</v>
      </c>
      <c r="AH51" s="46" t="s">
        <v>153</v>
      </c>
      <c r="AI51" s="46" t="s">
        <v>155</v>
      </c>
      <c r="AJ51" s="47" t="s">
        <v>156</v>
      </c>
      <c r="AK51" s="3"/>
    </row>
    <row r="52" spans="1:37" ht="30.6" x14ac:dyDescent="0.25">
      <c r="A52" s="7">
        <v>41754</v>
      </c>
      <c r="B52" s="28" t="s">
        <v>67</v>
      </c>
      <c r="C52" s="31">
        <v>42</v>
      </c>
      <c r="D52" s="34" t="s">
        <v>121</v>
      </c>
      <c r="E52" s="9" t="s">
        <v>26</v>
      </c>
      <c r="F52" s="35" t="s">
        <v>86</v>
      </c>
      <c r="G52" s="35" t="s">
        <v>86</v>
      </c>
      <c r="H52" s="9" t="s">
        <v>135</v>
      </c>
      <c r="I52" s="51"/>
      <c r="J52" s="38" t="str">
        <f t="shared" ref="J52:J56" si="10">IF(K52="Muy Alto","Confidencial",IF(K52="Extremo","Confidencial",IF(K52="Despreciable","Público","Uso Interno")))</f>
        <v>Confidencial</v>
      </c>
      <c r="K52" s="41" t="s">
        <v>160</v>
      </c>
      <c r="L52" s="40">
        <f t="shared" si="7"/>
        <v>500000</v>
      </c>
      <c r="M52" s="45" t="s">
        <v>153</v>
      </c>
      <c r="N52" s="46" t="s">
        <v>154</v>
      </c>
      <c r="O52" s="46" t="s">
        <v>153</v>
      </c>
      <c r="P52" s="46" t="s">
        <v>155</v>
      </c>
      <c r="Q52" s="46" t="s">
        <v>155</v>
      </c>
      <c r="R52" s="47" t="s">
        <v>153</v>
      </c>
      <c r="S52" s="38" t="str">
        <f t="shared" si="2"/>
        <v>Alta</v>
      </c>
      <c r="T52" s="41" t="s">
        <v>160</v>
      </c>
      <c r="U52" s="40">
        <f t="shared" si="8"/>
        <v>500000</v>
      </c>
      <c r="V52" s="45" t="s">
        <v>153</v>
      </c>
      <c r="W52" s="46" t="s">
        <v>156</v>
      </c>
      <c r="X52" s="46" t="s">
        <v>154</v>
      </c>
      <c r="Y52" s="46" t="s">
        <v>153</v>
      </c>
      <c r="Z52" s="46" t="s">
        <v>154</v>
      </c>
      <c r="AA52" s="47" t="s">
        <v>153</v>
      </c>
      <c r="AB52" s="38" t="str">
        <f t="shared" si="5"/>
        <v>Misión Crítica</v>
      </c>
      <c r="AC52" s="41" t="s">
        <v>160</v>
      </c>
      <c r="AD52" s="40">
        <f t="shared" si="9"/>
        <v>500000</v>
      </c>
      <c r="AE52" s="45" t="s">
        <v>153</v>
      </c>
      <c r="AF52" s="46" t="s">
        <v>156</v>
      </c>
      <c r="AG52" s="46" t="s">
        <v>153</v>
      </c>
      <c r="AH52" s="46" t="s">
        <v>153</v>
      </c>
      <c r="AI52" s="46" t="s">
        <v>153</v>
      </c>
      <c r="AJ52" s="47" t="s">
        <v>156</v>
      </c>
      <c r="AK52" s="3"/>
    </row>
    <row r="53" spans="1:37" ht="20.399999999999999" x14ac:dyDescent="0.25">
      <c r="A53" s="7">
        <v>41754</v>
      </c>
      <c r="B53" s="28" t="s">
        <v>62</v>
      </c>
      <c r="C53" s="31">
        <v>43</v>
      </c>
      <c r="D53" s="33">
        <v>4</v>
      </c>
      <c r="E53" s="9" t="s">
        <v>26</v>
      </c>
      <c r="F53" s="35" t="s">
        <v>127</v>
      </c>
      <c r="G53" s="35" t="s">
        <v>127</v>
      </c>
      <c r="H53" s="9" t="s">
        <v>137</v>
      </c>
      <c r="I53" s="51"/>
      <c r="J53" s="38" t="str">
        <f t="shared" si="10"/>
        <v>Público</v>
      </c>
      <c r="K53" s="41" t="s">
        <v>152</v>
      </c>
      <c r="L53" s="40">
        <f t="shared" si="7"/>
        <v>100</v>
      </c>
      <c r="M53" s="45" t="s">
        <v>155</v>
      </c>
      <c r="N53" s="46" t="s">
        <v>155</v>
      </c>
      <c r="O53" s="46" t="s">
        <v>155</v>
      </c>
      <c r="P53" s="46" t="s">
        <v>155</v>
      </c>
      <c r="Q53" s="46" t="s">
        <v>155</v>
      </c>
      <c r="R53" s="47" t="s">
        <v>155</v>
      </c>
      <c r="S53" s="38" t="str">
        <f t="shared" si="2"/>
        <v>Alta</v>
      </c>
      <c r="T53" s="41" t="s">
        <v>160</v>
      </c>
      <c r="U53" s="40">
        <f t="shared" si="8"/>
        <v>500000</v>
      </c>
      <c r="V53" s="45" t="s">
        <v>154</v>
      </c>
      <c r="W53" s="46" t="s">
        <v>155</v>
      </c>
      <c r="X53" s="46" t="s">
        <v>154</v>
      </c>
      <c r="Y53" s="46" t="s">
        <v>153</v>
      </c>
      <c r="Z53" s="46" t="s">
        <v>155</v>
      </c>
      <c r="AA53" s="47" t="s">
        <v>156</v>
      </c>
      <c r="AB53" s="38" t="str">
        <f t="shared" si="5"/>
        <v>Misión Crítica</v>
      </c>
      <c r="AC53" s="41" t="s">
        <v>160</v>
      </c>
      <c r="AD53" s="40">
        <f t="shared" si="9"/>
        <v>500000</v>
      </c>
      <c r="AE53" s="45" t="s">
        <v>153</v>
      </c>
      <c r="AF53" s="46" t="s">
        <v>155</v>
      </c>
      <c r="AG53" s="46" t="s">
        <v>153</v>
      </c>
      <c r="AH53" s="46" t="s">
        <v>153</v>
      </c>
      <c r="AI53" s="46" t="s">
        <v>155</v>
      </c>
      <c r="AJ53" s="47" t="s">
        <v>156</v>
      </c>
      <c r="AK53" s="3"/>
    </row>
    <row r="54" spans="1:37" ht="20.399999999999999" x14ac:dyDescent="0.25">
      <c r="A54" s="7">
        <v>41754</v>
      </c>
      <c r="B54" s="28" t="s">
        <v>104</v>
      </c>
      <c r="C54" s="31">
        <v>44</v>
      </c>
      <c r="D54" s="33">
        <v>38</v>
      </c>
      <c r="E54" s="9" t="s">
        <v>25</v>
      </c>
      <c r="F54" s="35" t="s">
        <v>83</v>
      </c>
      <c r="G54" s="35" t="s">
        <v>83</v>
      </c>
      <c r="H54" s="33" t="s">
        <v>136</v>
      </c>
      <c r="I54" s="51"/>
      <c r="J54" s="38" t="str">
        <f t="shared" si="10"/>
        <v>Confidencial</v>
      </c>
      <c r="K54" s="41" t="s">
        <v>160</v>
      </c>
      <c r="L54" s="40">
        <f t="shared" si="7"/>
        <v>500000</v>
      </c>
      <c r="M54" s="45" t="s">
        <v>154</v>
      </c>
      <c r="N54" s="46" t="s">
        <v>156</v>
      </c>
      <c r="O54" s="46" t="s">
        <v>153</v>
      </c>
      <c r="P54" s="46" t="s">
        <v>155</v>
      </c>
      <c r="Q54" s="46" t="s">
        <v>155</v>
      </c>
      <c r="R54" s="47" t="s">
        <v>153</v>
      </c>
      <c r="S54" s="38" t="str">
        <f t="shared" si="2"/>
        <v>Alta</v>
      </c>
      <c r="T54" s="41" t="s">
        <v>160</v>
      </c>
      <c r="U54" s="40">
        <f t="shared" si="8"/>
        <v>500000</v>
      </c>
      <c r="V54" s="45" t="s">
        <v>153</v>
      </c>
      <c r="W54" s="46" t="s">
        <v>155</v>
      </c>
      <c r="X54" s="46" t="s">
        <v>154</v>
      </c>
      <c r="Y54" s="46" t="s">
        <v>155</v>
      </c>
      <c r="Z54" s="46" t="s">
        <v>154</v>
      </c>
      <c r="AA54" s="47" t="s">
        <v>153</v>
      </c>
      <c r="AB54" s="38" t="str">
        <f t="shared" si="5"/>
        <v>Misión Crítica</v>
      </c>
      <c r="AC54" s="41" t="s">
        <v>160</v>
      </c>
      <c r="AD54" s="40">
        <f t="shared" si="9"/>
        <v>500000</v>
      </c>
      <c r="AE54" s="45" t="s">
        <v>153</v>
      </c>
      <c r="AF54" s="46" t="s">
        <v>155</v>
      </c>
      <c r="AG54" s="46" t="s">
        <v>156</v>
      </c>
      <c r="AH54" s="46" t="s">
        <v>153</v>
      </c>
      <c r="AI54" s="46" t="s">
        <v>153</v>
      </c>
      <c r="AJ54" s="47" t="s">
        <v>156</v>
      </c>
      <c r="AK54" s="3"/>
    </row>
    <row r="55" spans="1:37" ht="20.399999999999999" x14ac:dyDescent="0.25">
      <c r="A55" s="7">
        <v>41754</v>
      </c>
      <c r="B55" s="28" t="s">
        <v>104</v>
      </c>
      <c r="C55" s="31">
        <v>45</v>
      </c>
      <c r="D55" s="33">
        <v>38</v>
      </c>
      <c r="E55" s="9" t="s">
        <v>25</v>
      </c>
      <c r="F55" s="35" t="s">
        <v>82</v>
      </c>
      <c r="G55" s="35" t="s">
        <v>82</v>
      </c>
      <c r="H55" s="33" t="s">
        <v>136</v>
      </c>
      <c r="I55" s="51"/>
      <c r="J55" s="38" t="str">
        <f t="shared" si="10"/>
        <v>Confidencial</v>
      </c>
      <c r="K55" s="41" t="s">
        <v>160</v>
      </c>
      <c r="L55" s="40">
        <f t="shared" si="7"/>
        <v>500000</v>
      </c>
      <c r="M55" s="45" t="s">
        <v>154</v>
      </c>
      <c r="N55" s="46" t="s">
        <v>156</v>
      </c>
      <c r="O55" s="46" t="s">
        <v>153</v>
      </c>
      <c r="P55" s="46" t="s">
        <v>155</v>
      </c>
      <c r="Q55" s="46" t="s">
        <v>155</v>
      </c>
      <c r="R55" s="47" t="s">
        <v>153</v>
      </c>
      <c r="S55" s="38" t="str">
        <f t="shared" si="2"/>
        <v>Alta</v>
      </c>
      <c r="T55" s="41" t="s">
        <v>160</v>
      </c>
      <c r="U55" s="40">
        <f t="shared" si="8"/>
        <v>500000</v>
      </c>
      <c r="V55" s="45" t="s">
        <v>153</v>
      </c>
      <c r="W55" s="46" t="s">
        <v>155</v>
      </c>
      <c r="X55" s="46" t="s">
        <v>154</v>
      </c>
      <c r="Y55" s="46" t="s">
        <v>155</v>
      </c>
      <c r="Z55" s="46" t="s">
        <v>154</v>
      </c>
      <c r="AA55" s="47" t="s">
        <v>153</v>
      </c>
      <c r="AB55" s="38" t="str">
        <f t="shared" si="5"/>
        <v>Misión Crítica</v>
      </c>
      <c r="AC55" s="41" t="s">
        <v>160</v>
      </c>
      <c r="AD55" s="40">
        <f t="shared" si="9"/>
        <v>500000</v>
      </c>
      <c r="AE55" s="45" t="s">
        <v>153</v>
      </c>
      <c r="AF55" s="46" t="s">
        <v>155</v>
      </c>
      <c r="AG55" s="46" t="s">
        <v>156</v>
      </c>
      <c r="AH55" s="46" t="s">
        <v>153</v>
      </c>
      <c r="AI55" s="46" t="s">
        <v>153</v>
      </c>
      <c r="AJ55" s="47" t="s">
        <v>156</v>
      </c>
      <c r="AK55" s="3"/>
    </row>
    <row r="56" spans="1:37" ht="20.399999999999999" x14ac:dyDescent="0.25">
      <c r="A56" s="7">
        <v>41754</v>
      </c>
      <c r="B56" s="28" t="s">
        <v>67</v>
      </c>
      <c r="C56" s="31">
        <v>46</v>
      </c>
      <c r="D56" s="33" t="s">
        <v>131</v>
      </c>
      <c r="E56" s="9" t="s">
        <v>25</v>
      </c>
      <c r="F56" s="35" t="s">
        <v>130</v>
      </c>
      <c r="G56" s="35" t="s">
        <v>130</v>
      </c>
      <c r="H56" s="33" t="s">
        <v>136</v>
      </c>
      <c r="I56" s="51"/>
      <c r="J56" s="38" t="str">
        <f t="shared" si="10"/>
        <v>Confidencial</v>
      </c>
      <c r="K56" s="41" t="s">
        <v>160</v>
      </c>
      <c r="L56" s="40">
        <f t="shared" si="7"/>
        <v>500000</v>
      </c>
      <c r="M56" s="45" t="s">
        <v>153</v>
      </c>
      <c r="N56" s="46" t="s">
        <v>154</v>
      </c>
      <c r="O56" s="46" t="s">
        <v>153</v>
      </c>
      <c r="P56" s="46" t="s">
        <v>155</v>
      </c>
      <c r="Q56" s="46" t="s">
        <v>155</v>
      </c>
      <c r="R56" s="47" t="s">
        <v>153</v>
      </c>
      <c r="S56" s="38" t="str">
        <f t="shared" si="2"/>
        <v>Alta</v>
      </c>
      <c r="T56" s="41" t="s">
        <v>160</v>
      </c>
      <c r="U56" s="40">
        <f t="shared" si="8"/>
        <v>500000</v>
      </c>
      <c r="V56" s="45" t="s">
        <v>153</v>
      </c>
      <c r="W56" s="46" t="s">
        <v>156</v>
      </c>
      <c r="X56" s="46" t="s">
        <v>154</v>
      </c>
      <c r="Y56" s="46" t="s">
        <v>153</v>
      </c>
      <c r="Z56" s="46" t="s">
        <v>154</v>
      </c>
      <c r="AA56" s="47" t="s">
        <v>153</v>
      </c>
      <c r="AB56" s="38" t="str">
        <f t="shared" si="5"/>
        <v>Misión Crítica</v>
      </c>
      <c r="AC56" s="41" t="s">
        <v>160</v>
      </c>
      <c r="AD56" s="40">
        <f t="shared" si="9"/>
        <v>500000</v>
      </c>
      <c r="AE56" s="45" t="s">
        <v>153</v>
      </c>
      <c r="AF56" s="46" t="s">
        <v>156</v>
      </c>
      <c r="AG56" s="46" t="s">
        <v>153</v>
      </c>
      <c r="AH56" s="46" t="s">
        <v>153</v>
      </c>
      <c r="AI56" s="46" t="s">
        <v>153</v>
      </c>
      <c r="AJ56" s="47" t="s">
        <v>156</v>
      </c>
      <c r="AK56" s="3"/>
    </row>
    <row r="57" spans="1:37" ht="20.399999999999999" x14ac:dyDescent="0.25">
      <c r="A57" s="7">
        <v>41754</v>
      </c>
      <c r="B57" s="28" t="s">
        <v>67</v>
      </c>
      <c r="C57" s="31">
        <v>47</v>
      </c>
      <c r="D57" s="33">
        <v>37</v>
      </c>
      <c r="E57" s="9" t="s">
        <v>25</v>
      </c>
      <c r="F57" s="35" t="s">
        <v>84</v>
      </c>
      <c r="G57" s="35" t="s">
        <v>84</v>
      </c>
      <c r="H57" s="33" t="s">
        <v>136</v>
      </c>
      <c r="I57" s="51"/>
      <c r="J57" s="38" t="str">
        <f>IF(K57="Muy Alto","Confidencial",IF(K57="Extremo","Confidencial",IF(K57="Despreciable","Público","Uso Interno")))</f>
        <v>Confidencial</v>
      </c>
      <c r="K57" s="41" t="s">
        <v>160</v>
      </c>
      <c r="L57" s="40">
        <f t="shared" si="7"/>
        <v>500000</v>
      </c>
      <c r="M57" s="48" t="s">
        <v>153</v>
      </c>
      <c r="N57" s="49" t="s">
        <v>154</v>
      </c>
      <c r="O57" s="49" t="s">
        <v>153</v>
      </c>
      <c r="P57" s="49" t="s">
        <v>155</v>
      </c>
      <c r="Q57" s="49" t="s">
        <v>155</v>
      </c>
      <c r="R57" s="50" t="s">
        <v>153</v>
      </c>
      <c r="S57" s="38" t="str">
        <f>IF(T57="Muy Alto","Alta",IF(T57="Extremo","Alta",IF(T57="Despreciable","Baja",IF(T57="Bajo","Baja","Media"))))</f>
        <v>Alta</v>
      </c>
      <c r="T57" s="41" t="s">
        <v>160</v>
      </c>
      <c r="U57" s="40">
        <f t="shared" si="8"/>
        <v>500000</v>
      </c>
      <c r="V57" s="48" t="s">
        <v>153</v>
      </c>
      <c r="W57" s="49" t="s">
        <v>156</v>
      </c>
      <c r="X57" s="49" t="s">
        <v>154</v>
      </c>
      <c r="Y57" s="49" t="s">
        <v>153</v>
      </c>
      <c r="Z57" s="49" t="s">
        <v>154</v>
      </c>
      <c r="AA57" s="50" t="s">
        <v>153</v>
      </c>
      <c r="AB57" s="38" t="str">
        <f t="shared" si="5"/>
        <v>Misión Crítica</v>
      </c>
      <c r="AC57" s="41" t="s">
        <v>160</v>
      </c>
      <c r="AD57" s="40">
        <f t="shared" si="9"/>
        <v>500000</v>
      </c>
      <c r="AE57" s="48" t="s">
        <v>153</v>
      </c>
      <c r="AF57" s="49" t="s">
        <v>156</v>
      </c>
      <c r="AG57" s="49" t="s">
        <v>153</v>
      </c>
      <c r="AH57" s="49" t="s">
        <v>153</v>
      </c>
      <c r="AI57" s="49" t="s">
        <v>153</v>
      </c>
      <c r="AJ57" s="50" t="s">
        <v>156</v>
      </c>
      <c r="AK57" s="3"/>
    </row>
    <row r="58" spans="1:37" x14ac:dyDescent="0.25">
      <c r="E58" s="8"/>
      <c r="I58" s="10"/>
      <c r="J58" s="9"/>
      <c r="M58" s="9"/>
      <c r="N58" s="9"/>
      <c r="O58" s="9"/>
      <c r="P58" s="9"/>
      <c r="Q58" s="9"/>
      <c r="R58" s="9"/>
      <c r="S58" s="9"/>
      <c r="T58" s="9"/>
      <c r="V58" s="9"/>
      <c r="W58" s="9"/>
      <c r="X58" s="9"/>
      <c r="Y58" s="9"/>
      <c r="Z58" s="9"/>
      <c r="AA58" s="9"/>
      <c r="AB58" s="9"/>
      <c r="AE58" s="9"/>
      <c r="AF58" s="9"/>
      <c r="AG58" s="9"/>
      <c r="AH58" s="9"/>
      <c r="AI58" s="9"/>
      <c r="AJ58" s="9"/>
      <c r="AK58" s="3"/>
    </row>
    <row r="59" spans="1:37" x14ac:dyDescent="0.25">
      <c r="E59" s="8"/>
      <c r="I59" s="10"/>
      <c r="J59" s="9"/>
      <c r="M59" s="9"/>
      <c r="N59" s="9"/>
      <c r="O59" s="9"/>
      <c r="P59" s="9"/>
      <c r="Q59" s="9"/>
      <c r="R59" s="9"/>
      <c r="S59" s="9"/>
      <c r="T59" s="9"/>
      <c r="V59" s="9"/>
      <c r="W59" s="9"/>
      <c r="X59" s="9"/>
      <c r="Y59" s="9"/>
      <c r="Z59" s="9"/>
      <c r="AA59" s="9"/>
      <c r="AB59" s="9"/>
      <c r="AE59" s="9"/>
      <c r="AF59" s="9"/>
      <c r="AG59" s="9"/>
      <c r="AH59" s="9"/>
      <c r="AI59" s="9"/>
      <c r="AJ59" s="9"/>
      <c r="AK59" s="3"/>
    </row>
    <row r="60" spans="1:37" x14ac:dyDescent="0.25">
      <c r="E60" s="8"/>
      <c r="I60" s="10"/>
      <c r="J60" s="9"/>
      <c r="M60" s="9"/>
      <c r="N60" s="9"/>
      <c r="O60" s="9"/>
      <c r="P60" s="9"/>
      <c r="Q60" s="9"/>
      <c r="R60" s="9"/>
      <c r="S60" s="9"/>
      <c r="T60" s="9"/>
      <c r="V60" s="9"/>
      <c r="W60" s="9"/>
      <c r="X60" s="9"/>
      <c r="Y60" s="9"/>
      <c r="Z60" s="9"/>
      <c r="AA60" s="9"/>
      <c r="AB60" s="9"/>
      <c r="AE60" s="9"/>
      <c r="AF60" s="9"/>
      <c r="AG60" s="9"/>
      <c r="AH60" s="9"/>
      <c r="AI60" s="9"/>
      <c r="AJ60" s="9"/>
      <c r="AK60" s="3"/>
    </row>
    <row r="61" spans="1:37" x14ac:dyDescent="0.25">
      <c r="E61" s="8"/>
      <c r="I61" s="10"/>
      <c r="J61" s="9"/>
      <c r="M61" s="9"/>
      <c r="N61" s="9"/>
      <c r="O61" s="9"/>
      <c r="P61" s="9"/>
      <c r="Q61" s="9"/>
      <c r="R61" s="9"/>
      <c r="S61" s="9"/>
      <c r="T61" s="9"/>
      <c r="V61" s="9"/>
      <c r="W61" s="9"/>
      <c r="X61" s="9"/>
      <c r="Y61" s="9"/>
      <c r="Z61" s="9"/>
      <c r="AA61" s="9"/>
      <c r="AB61" s="9"/>
      <c r="AE61" s="9"/>
      <c r="AF61" s="9"/>
      <c r="AG61" s="9"/>
      <c r="AH61" s="9"/>
      <c r="AI61" s="9"/>
      <c r="AJ61" s="9"/>
      <c r="AK61" s="3"/>
    </row>
    <row r="62" spans="1:37" x14ac:dyDescent="0.25">
      <c r="E62" s="8"/>
      <c r="I62" s="10"/>
      <c r="J62" s="9"/>
      <c r="M62" s="9"/>
      <c r="N62" s="9"/>
      <c r="O62" s="9"/>
      <c r="P62" s="9"/>
      <c r="Q62" s="9"/>
      <c r="R62" s="9"/>
      <c r="S62" s="9"/>
      <c r="T62" s="9"/>
      <c r="V62" s="9"/>
      <c r="W62" s="9"/>
      <c r="X62" s="9"/>
      <c r="Y62" s="9"/>
      <c r="Z62" s="9"/>
      <c r="AA62" s="9"/>
      <c r="AB62" s="9"/>
      <c r="AE62" s="9"/>
      <c r="AF62" s="9"/>
      <c r="AG62" s="9"/>
      <c r="AH62" s="9"/>
      <c r="AI62" s="9"/>
      <c r="AJ62" s="9"/>
      <c r="AK62" s="3"/>
    </row>
    <row r="63" spans="1:37" x14ac:dyDescent="0.25">
      <c r="E63" s="8"/>
      <c r="I63" s="10"/>
      <c r="J63" s="9"/>
      <c r="M63" s="9"/>
      <c r="N63" s="9"/>
      <c r="O63" s="9"/>
      <c r="P63" s="9"/>
      <c r="Q63" s="9"/>
      <c r="R63" s="9"/>
      <c r="S63" s="9"/>
      <c r="T63" s="9"/>
      <c r="V63" s="9"/>
      <c r="W63" s="9"/>
      <c r="X63" s="9"/>
      <c r="Y63" s="9"/>
      <c r="Z63" s="9"/>
      <c r="AA63" s="9"/>
      <c r="AB63" s="9"/>
      <c r="AE63" s="9"/>
      <c r="AF63" s="9"/>
      <c r="AG63" s="9"/>
      <c r="AH63" s="9"/>
      <c r="AI63" s="9"/>
      <c r="AJ63" s="9"/>
      <c r="AK63" s="3"/>
    </row>
    <row r="64" spans="1:37" x14ac:dyDescent="0.25">
      <c r="E64" s="8"/>
      <c r="I64" s="10"/>
      <c r="J64" s="9"/>
      <c r="M64" s="9"/>
      <c r="N64" s="9"/>
      <c r="O64" s="9"/>
      <c r="P64" s="9"/>
      <c r="Q64" s="9"/>
      <c r="R64" s="9"/>
      <c r="S64" s="9"/>
      <c r="T64" s="9"/>
      <c r="V64" s="9"/>
      <c r="W64" s="9"/>
      <c r="X64" s="9"/>
      <c r="Y64" s="9"/>
      <c r="Z64" s="9"/>
      <c r="AA64" s="9"/>
      <c r="AB64" s="9"/>
      <c r="AE64" s="9"/>
      <c r="AF64" s="9"/>
      <c r="AG64" s="9"/>
      <c r="AH64" s="9"/>
      <c r="AI64" s="9"/>
      <c r="AJ64" s="9"/>
      <c r="AK64" s="3"/>
    </row>
    <row r="65" spans="5:37" x14ac:dyDescent="0.25">
      <c r="E65" s="8"/>
      <c r="I65" s="10"/>
      <c r="J65" s="9"/>
      <c r="M65" s="9"/>
      <c r="N65" s="9"/>
      <c r="O65" s="9"/>
      <c r="P65" s="9"/>
      <c r="Q65" s="9"/>
      <c r="R65" s="9"/>
      <c r="S65" s="9"/>
      <c r="T65" s="9"/>
      <c r="V65" s="9"/>
      <c r="W65" s="9"/>
      <c r="X65" s="9"/>
      <c r="Y65" s="9"/>
      <c r="Z65" s="9"/>
      <c r="AA65" s="9"/>
      <c r="AB65" s="9"/>
      <c r="AE65" s="9"/>
      <c r="AF65" s="9"/>
      <c r="AG65" s="9"/>
      <c r="AH65" s="9"/>
      <c r="AI65" s="9"/>
      <c r="AJ65" s="9"/>
      <c r="AK65" s="3"/>
    </row>
    <row r="66" spans="5:37" x14ac:dyDescent="0.25">
      <c r="E66" s="8"/>
      <c r="I66" s="10"/>
      <c r="J66" s="9"/>
      <c r="M66" s="9"/>
      <c r="N66" s="9"/>
      <c r="O66" s="9"/>
      <c r="P66" s="9"/>
      <c r="Q66" s="9"/>
      <c r="R66" s="9"/>
      <c r="S66" s="9"/>
      <c r="T66" s="9"/>
      <c r="V66" s="9"/>
      <c r="W66" s="9"/>
      <c r="X66" s="9"/>
      <c r="Y66" s="9"/>
      <c r="Z66" s="9"/>
      <c r="AA66" s="9"/>
      <c r="AB66" s="9"/>
      <c r="AE66" s="9"/>
      <c r="AF66" s="9"/>
      <c r="AG66" s="9"/>
      <c r="AH66" s="9"/>
      <c r="AI66" s="9"/>
      <c r="AJ66" s="9"/>
      <c r="AK66" s="3"/>
    </row>
    <row r="67" spans="5:37" x14ac:dyDescent="0.25">
      <c r="E67" s="8"/>
      <c r="I67" s="10"/>
      <c r="J67" s="9"/>
      <c r="M67" s="9"/>
      <c r="N67" s="9"/>
      <c r="O67" s="9"/>
      <c r="P67" s="9"/>
      <c r="Q67" s="9"/>
      <c r="R67" s="9"/>
      <c r="S67" s="9"/>
      <c r="T67" s="9"/>
      <c r="V67" s="9"/>
      <c r="W67" s="9"/>
      <c r="X67" s="9"/>
      <c r="Y67" s="9"/>
      <c r="Z67" s="9"/>
      <c r="AA67" s="9"/>
      <c r="AB67" s="9"/>
      <c r="AE67" s="9"/>
      <c r="AF67" s="9"/>
      <c r="AG67" s="9"/>
      <c r="AH67" s="9"/>
      <c r="AI67" s="9"/>
      <c r="AJ67" s="9"/>
      <c r="AK67" s="3"/>
    </row>
    <row r="68" spans="5:37" x14ac:dyDescent="0.25">
      <c r="E68" s="8"/>
      <c r="I68" s="10"/>
      <c r="J68" s="9"/>
      <c r="M68" s="9"/>
      <c r="N68" s="9"/>
      <c r="O68" s="9"/>
      <c r="P68" s="9"/>
      <c r="Q68" s="9"/>
      <c r="R68" s="9"/>
      <c r="S68" s="9"/>
      <c r="T68" s="9"/>
      <c r="V68" s="9"/>
      <c r="W68" s="9"/>
      <c r="X68" s="9"/>
      <c r="Y68" s="9"/>
      <c r="Z68" s="9"/>
      <c r="AA68" s="9"/>
      <c r="AB68" s="9"/>
      <c r="AE68" s="9"/>
      <c r="AF68" s="9"/>
      <c r="AG68" s="9"/>
      <c r="AH68" s="9"/>
      <c r="AI68" s="9"/>
      <c r="AJ68" s="9"/>
      <c r="AK68" s="3"/>
    </row>
    <row r="69" spans="5:37" x14ac:dyDescent="0.25">
      <c r="E69" s="8"/>
      <c r="I69" s="10"/>
      <c r="J69" s="9"/>
      <c r="M69" s="9"/>
      <c r="N69" s="9"/>
      <c r="O69" s="9"/>
      <c r="P69" s="9"/>
      <c r="Q69" s="9"/>
      <c r="R69" s="9"/>
      <c r="S69" s="9"/>
      <c r="T69" s="9"/>
      <c r="V69" s="9"/>
      <c r="W69" s="9"/>
      <c r="X69" s="9"/>
      <c r="Y69" s="9"/>
      <c r="Z69" s="9"/>
      <c r="AA69" s="9"/>
      <c r="AB69" s="9"/>
      <c r="AE69" s="9"/>
      <c r="AF69" s="9"/>
      <c r="AG69" s="9"/>
      <c r="AH69" s="9"/>
      <c r="AI69" s="9"/>
      <c r="AJ69" s="9"/>
      <c r="AK69" s="3"/>
    </row>
    <row r="70" spans="5:37" x14ac:dyDescent="0.25">
      <c r="E70" s="8"/>
      <c r="I70" s="10"/>
      <c r="J70" s="9"/>
      <c r="M70" s="9"/>
      <c r="N70" s="9"/>
      <c r="O70" s="9"/>
      <c r="P70" s="9"/>
      <c r="Q70" s="9"/>
      <c r="R70" s="9"/>
      <c r="S70" s="9"/>
      <c r="T70" s="9"/>
      <c r="V70" s="9"/>
      <c r="W70" s="9"/>
      <c r="X70" s="9"/>
      <c r="Y70" s="9"/>
      <c r="Z70" s="9"/>
      <c r="AA70" s="9"/>
      <c r="AB70" s="9"/>
      <c r="AE70" s="9"/>
      <c r="AF70" s="9"/>
      <c r="AG70" s="9"/>
      <c r="AH70" s="9"/>
      <c r="AI70" s="9"/>
      <c r="AJ70" s="9"/>
      <c r="AK70" s="3"/>
    </row>
    <row r="71" spans="5:37" x14ac:dyDescent="0.25">
      <c r="E71" s="8"/>
      <c r="I71" s="10"/>
      <c r="J71" s="9"/>
      <c r="M71" s="9"/>
      <c r="N71" s="9"/>
      <c r="O71" s="9"/>
      <c r="P71" s="9"/>
      <c r="Q71" s="9"/>
      <c r="R71" s="9"/>
      <c r="S71" s="9"/>
      <c r="T71" s="9"/>
      <c r="V71" s="9"/>
      <c r="W71" s="9"/>
      <c r="X71" s="9"/>
      <c r="Y71" s="9"/>
      <c r="Z71" s="9"/>
      <c r="AA71" s="9"/>
      <c r="AB71" s="9"/>
      <c r="AE71" s="9"/>
      <c r="AF71" s="9"/>
      <c r="AG71" s="9"/>
      <c r="AH71" s="9"/>
      <c r="AI71" s="9"/>
      <c r="AJ71" s="9"/>
      <c r="AK71" s="3"/>
    </row>
    <row r="72" spans="5:37" x14ac:dyDescent="0.25">
      <c r="E72" s="8"/>
      <c r="I72" s="10"/>
      <c r="J72" s="9"/>
      <c r="M72" s="9"/>
      <c r="N72" s="9"/>
      <c r="O72" s="9"/>
      <c r="P72" s="9"/>
      <c r="Q72" s="9"/>
      <c r="R72" s="9"/>
      <c r="S72" s="9"/>
      <c r="T72" s="9"/>
      <c r="V72" s="9"/>
      <c r="W72" s="9"/>
      <c r="X72" s="9"/>
      <c r="Y72" s="9"/>
      <c r="Z72" s="9"/>
      <c r="AA72" s="9"/>
      <c r="AB72" s="9"/>
      <c r="AE72" s="9"/>
      <c r="AF72" s="9"/>
      <c r="AG72" s="9"/>
      <c r="AH72" s="9"/>
      <c r="AI72" s="9"/>
      <c r="AJ72" s="9"/>
      <c r="AK72" s="3"/>
    </row>
    <row r="73" spans="5:37" x14ac:dyDescent="0.25">
      <c r="E73" s="8"/>
      <c r="I73" s="10"/>
      <c r="J73" s="9"/>
      <c r="M73" s="9"/>
      <c r="N73" s="9"/>
      <c r="O73" s="9"/>
      <c r="P73" s="9"/>
      <c r="Q73" s="9"/>
      <c r="R73" s="9"/>
      <c r="S73" s="9"/>
      <c r="T73" s="9"/>
      <c r="V73" s="9"/>
      <c r="W73" s="9"/>
      <c r="X73" s="9"/>
      <c r="Y73" s="9"/>
      <c r="Z73" s="9"/>
      <c r="AA73" s="9"/>
      <c r="AB73" s="9"/>
      <c r="AE73" s="9"/>
      <c r="AF73" s="9"/>
      <c r="AG73" s="9"/>
      <c r="AH73" s="9"/>
      <c r="AI73" s="9"/>
      <c r="AJ73" s="9"/>
      <c r="AK73" s="3"/>
    </row>
  </sheetData>
  <autoFilter ref="A10:BA57"/>
  <mergeCells count="33">
    <mergeCell ref="A6:B6"/>
    <mergeCell ref="A9:A10"/>
    <mergeCell ref="B9:B10"/>
    <mergeCell ref="C9:C10"/>
    <mergeCell ref="F9:F10"/>
    <mergeCell ref="D9:D10"/>
    <mergeCell ref="A1:B1"/>
    <mergeCell ref="A2:B2"/>
    <mergeCell ref="A3:B3"/>
    <mergeCell ref="A4:B4"/>
    <mergeCell ref="A5:B5"/>
    <mergeCell ref="E9:E10"/>
    <mergeCell ref="I1:J6"/>
    <mergeCell ref="M9:R9"/>
    <mergeCell ref="K9:K10"/>
    <mergeCell ref="C1:H1"/>
    <mergeCell ref="C5:H5"/>
    <mergeCell ref="L9:L10"/>
    <mergeCell ref="C3:F3"/>
    <mergeCell ref="C4:F4"/>
    <mergeCell ref="C2:H2"/>
    <mergeCell ref="G9:G10"/>
    <mergeCell ref="C6:H6"/>
    <mergeCell ref="AE9:AJ9"/>
    <mergeCell ref="AB9:AB10"/>
    <mergeCell ref="H9:H10"/>
    <mergeCell ref="J9:J10"/>
    <mergeCell ref="S9:S10"/>
    <mergeCell ref="U9:U10"/>
    <mergeCell ref="AC9:AC10"/>
    <mergeCell ref="AD9:AD10"/>
    <mergeCell ref="V9:AA9"/>
    <mergeCell ref="T9:T10"/>
  </mergeCells>
  <conditionalFormatting sqref="J58:J73">
    <cfRule type="cellIs" dxfId="96" priority="397" stopIfTrue="1" operator="equal">
      <formula>"Público"</formula>
    </cfRule>
    <cfRule type="cellIs" dxfId="95" priority="398" stopIfTrue="1" operator="equal">
      <formula>"Privado"</formula>
    </cfRule>
    <cfRule type="cellIs" dxfId="94" priority="399" stopIfTrue="1" operator="equal">
      <formula>"Confidencial"</formula>
    </cfRule>
  </conditionalFormatting>
  <conditionalFormatting sqref="S58:T73">
    <cfRule type="cellIs" dxfId="93" priority="400" stopIfTrue="1" operator="equal">
      <formula>"Bajo"</formula>
    </cfRule>
    <cfRule type="cellIs" dxfId="92" priority="401" stopIfTrue="1" operator="equal">
      <formula>"Medio"</formula>
    </cfRule>
    <cfRule type="cellIs" dxfId="91" priority="402" stopIfTrue="1" operator="equal">
      <formula>"Alto"</formula>
    </cfRule>
  </conditionalFormatting>
  <conditionalFormatting sqref="AB58:AB73">
    <cfRule type="cellIs" dxfId="90" priority="403" stopIfTrue="1" operator="equal">
      <formula>"No crítico"</formula>
    </cfRule>
    <cfRule type="cellIs" dxfId="89" priority="404" stopIfTrue="1" operator="equal">
      <formula>"Crítico"</formula>
    </cfRule>
    <cfRule type="cellIs" dxfId="88" priority="405" stopIfTrue="1" operator="equal">
      <formula>"Misión Crítica"</formula>
    </cfRule>
  </conditionalFormatting>
  <conditionalFormatting sqref="M10">
    <cfRule type="cellIs" dxfId="87" priority="166" stopIfTrue="1" operator="equal">
      <formula>"Público"</formula>
    </cfRule>
    <cfRule type="cellIs" dxfId="86" priority="167" stopIfTrue="1" operator="equal">
      <formula>"Privado"</formula>
    </cfRule>
    <cfRule type="cellIs" dxfId="85" priority="168" stopIfTrue="1" operator="equal">
      <formula>"Confidencial"</formula>
    </cfRule>
  </conditionalFormatting>
  <conditionalFormatting sqref="N10:R10">
    <cfRule type="cellIs" dxfId="84" priority="163" stopIfTrue="1" operator="equal">
      <formula>"Público"</formula>
    </cfRule>
    <cfRule type="cellIs" dxfId="83" priority="164" stopIfTrue="1" operator="equal">
      <formula>"Privado"</formula>
    </cfRule>
    <cfRule type="cellIs" dxfId="82" priority="165" stopIfTrue="1" operator="equal">
      <formula>"Confidencial"</formula>
    </cfRule>
  </conditionalFormatting>
  <conditionalFormatting sqref="V10">
    <cfRule type="cellIs" dxfId="81" priority="160" stopIfTrue="1" operator="equal">
      <formula>"Público"</formula>
    </cfRule>
    <cfRule type="cellIs" dxfId="80" priority="161" stopIfTrue="1" operator="equal">
      <formula>"Privado"</formula>
    </cfRule>
    <cfRule type="cellIs" dxfId="79" priority="162" stopIfTrue="1" operator="equal">
      <formula>"Confidencial"</formula>
    </cfRule>
  </conditionalFormatting>
  <conditionalFormatting sqref="W10:AA10">
    <cfRule type="cellIs" dxfId="78" priority="157" stopIfTrue="1" operator="equal">
      <formula>"Público"</formula>
    </cfRule>
    <cfRule type="cellIs" dxfId="77" priority="158" stopIfTrue="1" operator="equal">
      <formula>"Privado"</formula>
    </cfRule>
    <cfRule type="cellIs" dxfId="76" priority="159" stopIfTrue="1" operator="equal">
      <formula>"Confidencial"</formula>
    </cfRule>
  </conditionalFormatting>
  <conditionalFormatting sqref="AE10">
    <cfRule type="cellIs" dxfId="75" priority="154" stopIfTrue="1" operator="equal">
      <formula>"Público"</formula>
    </cfRule>
    <cfRule type="cellIs" dxfId="74" priority="155" stopIfTrue="1" operator="equal">
      <formula>"Privado"</formula>
    </cfRule>
    <cfRule type="cellIs" dxfId="73" priority="156" stopIfTrue="1" operator="equal">
      <formula>"Confidencial"</formula>
    </cfRule>
  </conditionalFormatting>
  <conditionalFormatting sqref="AF10:AJ10">
    <cfRule type="cellIs" dxfId="72" priority="151" stopIfTrue="1" operator="equal">
      <formula>"Público"</formula>
    </cfRule>
    <cfRule type="cellIs" dxfId="71" priority="152" stopIfTrue="1" operator="equal">
      <formula>"Privado"</formula>
    </cfRule>
    <cfRule type="cellIs" dxfId="70" priority="153" stopIfTrue="1" operator="equal">
      <formula>"Confidencial"</formula>
    </cfRule>
  </conditionalFormatting>
  <dataValidations count="5">
    <dataValidation type="list" allowBlank="1" showInputMessage="1" showErrorMessage="1" sqref="E11:E73">
      <formula1>$AO$1:$AO$9</formula1>
    </dataValidation>
    <dataValidation type="list" allowBlank="1" showInputMessage="1" showErrorMessage="1" sqref="J58:J73">
      <formula1>"Confidencial,Uso Interno,Público"</formula1>
    </dataValidation>
    <dataValidation type="list" allowBlank="1" showInputMessage="1" showErrorMessage="1" sqref="S58:T73">
      <formula1>"Alta,Media,Baja"</formula1>
    </dataValidation>
    <dataValidation type="list" allowBlank="1" showInputMessage="1" showErrorMessage="1" sqref="AB58:AB73">
      <formula1>"Misión Crítica,Crítica,No Crítica"</formula1>
    </dataValidation>
    <dataValidation type="list" allowBlank="1" showInputMessage="1" showErrorMessage="1" sqref="AE11:AJ73 V11:AA73 M11:R73 AL11">
      <formula1>"Extremo (US $500.000),Muy Alto (US $200.000),Alto (US $75.000),Medio (US $25.000),Bajo (US $2.500),Despreciable (US $100)"</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5"/>
  <sheetViews>
    <sheetView workbookViewId="0">
      <pane xSplit="3" ySplit="4" topLeftCell="D5" activePane="bottomRight" state="frozen"/>
      <selection pane="topRight" activeCell="D1" sqref="D1"/>
      <selection pane="bottomLeft" activeCell="A5" sqref="A5"/>
      <selection pane="bottomRight" sqref="A1:B2"/>
    </sheetView>
  </sheetViews>
  <sheetFormatPr baseColWidth="10" defaultColWidth="11.44140625" defaultRowHeight="10.199999999999999" x14ac:dyDescent="0.2"/>
  <cols>
    <col min="1" max="1" width="21.6640625" style="17" customWidth="1"/>
    <col min="2" max="2" width="11.21875" style="17" customWidth="1"/>
    <col min="3" max="3" width="14.6640625" style="19" customWidth="1"/>
    <col min="4" max="4" width="8.6640625" style="17" customWidth="1"/>
    <col min="5" max="5" width="9.88671875" style="17" customWidth="1"/>
    <col min="6" max="6" width="8.6640625" style="17" customWidth="1"/>
    <col min="7" max="7" width="9.88671875" style="17" customWidth="1"/>
    <col min="8" max="8" width="8.6640625" style="17" customWidth="1"/>
    <col min="9" max="9" width="9.88671875" style="17" customWidth="1"/>
    <col min="10" max="10" width="8.6640625" style="17" customWidth="1"/>
    <col min="11" max="11" width="9.88671875" style="17" customWidth="1"/>
    <col min="12" max="12" width="8.6640625" style="17" customWidth="1"/>
    <col min="13" max="13" width="9.88671875" style="17" customWidth="1"/>
    <col min="14" max="14" width="8.6640625" style="17" customWidth="1"/>
    <col min="15" max="15" width="9.88671875" style="17" customWidth="1"/>
    <col min="16" max="16" width="8.6640625" style="17" customWidth="1"/>
    <col min="17" max="17" width="9.88671875" style="17" customWidth="1"/>
    <col min="18" max="18" width="8.6640625" style="17" customWidth="1"/>
    <col min="19" max="19" width="9.88671875" style="17" customWidth="1"/>
    <col min="20" max="20" width="8.6640625" style="17" customWidth="1"/>
    <col min="21" max="21" width="9.88671875" style="17" customWidth="1"/>
    <col min="22" max="22" width="8.6640625" style="17" customWidth="1"/>
    <col min="23" max="23" width="9.88671875" style="17" customWidth="1"/>
    <col min="24" max="24" width="8.6640625" style="17" customWidth="1"/>
    <col min="25" max="25" width="9.88671875" style="17" customWidth="1"/>
    <col min="26" max="26" width="8.6640625" style="17" customWidth="1"/>
    <col min="27" max="27" width="9.88671875" style="17" customWidth="1"/>
    <col min="28" max="28" width="8.6640625" style="17" customWidth="1"/>
    <col min="29" max="29" width="9.88671875" style="17" customWidth="1"/>
    <col min="30" max="30" width="8.6640625" style="17" customWidth="1"/>
    <col min="31" max="31" width="9.88671875" style="17" customWidth="1"/>
    <col min="32" max="32" width="8.6640625" style="17" customWidth="1"/>
    <col min="33" max="33" width="9.88671875" style="17" customWidth="1"/>
    <col min="34" max="34" width="8.6640625" style="17" customWidth="1"/>
    <col min="35" max="35" width="9.88671875" style="17" customWidth="1"/>
    <col min="36" max="36" width="8.6640625" style="17" customWidth="1"/>
    <col min="37" max="37" width="9.88671875" style="17" customWidth="1"/>
    <col min="38" max="38" width="8.6640625" style="17" customWidth="1"/>
    <col min="39" max="39" width="9.88671875" style="17" customWidth="1"/>
    <col min="40" max="40" width="16.6640625" style="23" customWidth="1"/>
    <col min="41" max="16384" width="11.44140625" style="17"/>
  </cols>
  <sheetData>
    <row r="1" spans="1:40" ht="13.5" customHeight="1" thickBot="1" x14ac:dyDescent="0.25">
      <c r="A1" s="132" t="s">
        <v>56</v>
      </c>
      <c r="B1" s="133"/>
      <c r="C1" s="25" t="s">
        <v>49</v>
      </c>
      <c r="D1" s="119">
        <f>'Parte 1. Activos'!C11</f>
        <v>1</v>
      </c>
      <c r="E1" s="120"/>
      <c r="F1" s="120"/>
      <c r="G1" s="120"/>
      <c r="H1" s="120"/>
      <c r="I1" s="121"/>
      <c r="J1" s="119">
        <f>'Parte 1. Activos'!C$13</f>
        <v>16</v>
      </c>
      <c r="K1" s="120"/>
      <c r="L1" s="120"/>
      <c r="M1" s="120"/>
      <c r="N1" s="120"/>
      <c r="O1" s="121"/>
      <c r="P1" s="119">
        <f>'Parte 1. Activos'!$C$14</f>
        <v>17</v>
      </c>
      <c r="Q1" s="120"/>
      <c r="R1" s="120"/>
      <c r="S1" s="120"/>
      <c r="T1" s="120"/>
      <c r="U1" s="121"/>
      <c r="V1" s="119">
        <f>'Parte 1. Activos'!$C$17</f>
        <v>3</v>
      </c>
      <c r="W1" s="120"/>
      <c r="X1" s="120"/>
      <c r="Y1" s="120"/>
      <c r="Z1" s="120"/>
      <c r="AA1" s="121"/>
      <c r="AB1" s="119">
        <f>'Parte 1. Activos'!$C$41</f>
        <v>31</v>
      </c>
      <c r="AC1" s="120"/>
      <c r="AD1" s="120"/>
      <c r="AE1" s="120"/>
      <c r="AF1" s="120"/>
      <c r="AG1" s="121"/>
      <c r="AH1" s="119">
        <f>'Parte 1. Activos'!$C$43</f>
        <v>33</v>
      </c>
      <c r="AI1" s="120"/>
      <c r="AJ1" s="120"/>
      <c r="AK1" s="120"/>
      <c r="AL1" s="120"/>
      <c r="AM1" s="121"/>
      <c r="AN1" s="22"/>
    </row>
    <row r="2" spans="1:40" ht="30" customHeight="1" thickBot="1" x14ac:dyDescent="0.25">
      <c r="A2" s="134"/>
      <c r="B2" s="135"/>
      <c r="C2" s="18"/>
      <c r="D2" s="122" t="str">
        <f>'Parte 1. Activos'!F11</f>
        <v>Base de datos de inventarios, precios y costos</v>
      </c>
      <c r="E2" s="123"/>
      <c r="F2" s="123"/>
      <c r="G2" s="123"/>
      <c r="H2" s="123"/>
      <c r="I2" s="124"/>
      <c r="J2" s="122" t="str">
        <f>'Parte 1. Activos'!$F$13</f>
        <v>Aplicación para gestión de inventarios, precios y costos</v>
      </c>
      <c r="K2" s="123"/>
      <c r="L2" s="123"/>
      <c r="M2" s="123"/>
      <c r="N2" s="123"/>
      <c r="O2" s="124"/>
      <c r="P2" s="122" t="str">
        <f>'Parte 1. Activos'!$F$14</f>
        <v>Aplicación de recibo y despacho de mercancía</v>
      </c>
      <c r="Q2" s="123"/>
      <c r="R2" s="123"/>
      <c r="S2" s="123"/>
      <c r="T2" s="123"/>
      <c r="U2" s="124"/>
      <c r="V2" s="122" t="str">
        <f>'Parte 1. Activos'!$F$17</f>
        <v>Base de datos de clientes</v>
      </c>
      <c r="W2" s="123"/>
      <c r="X2" s="123"/>
      <c r="Y2" s="123"/>
      <c r="Z2" s="123"/>
      <c r="AA2" s="124"/>
      <c r="AB2" s="122" t="str">
        <f>'Parte 1. Activos'!$F$41</f>
        <v>Servidor físico llamado "W12DATP12"</v>
      </c>
      <c r="AC2" s="123"/>
      <c r="AD2" s="123"/>
      <c r="AE2" s="123"/>
      <c r="AF2" s="123"/>
      <c r="AG2" s="124"/>
      <c r="AH2" s="122" t="str">
        <f>'Parte 1. Activos'!$F$43</f>
        <v>Servidor físico para almacenamiento de datos y presentación de discos duros a servidores - SAN</v>
      </c>
      <c r="AI2" s="123"/>
      <c r="AJ2" s="123"/>
      <c r="AK2" s="123"/>
      <c r="AL2" s="123"/>
      <c r="AM2" s="124"/>
      <c r="AN2" s="125" t="s">
        <v>183</v>
      </c>
    </row>
    <row r="3" spans="1:40" s="23" customFormat="1" ht="13.8" customHeight="1" thickBot="1" x14ac:dyDescent="0.3">
      <c r="C3" s="52" t="s">
        <v>165</v>
      </c>
      <c r="D3" s="128" t="s">
        <v>166</v>
      </c>
      <c r="E3" s="129"/>
      <c r="F3" s="128" t="s">
        <v>167</v>
      </c>
      <c r="G3" s="129"/>
      <c r="H3" s="128" t="s">
        <v>168</v>
      </c>
      <c r="I3" s="129"/>
      <c r="J3" s="128" t="s">
        <v>166</v>
      </c>
      <c r="K3" s="129"/>
      <c r="L3" s="128" t="s">
        <v>167</v>
      </c>
      <c r="M3" s="129"/>
      <c r="N3" s="128" t="s">
        <v>168</v>
      </c>
      <c r="O3" s="129"/>
      <c r="P3" s="128" t="s">
        <v>166</v>
      </c>
      <c r="Q3" s="129"/>
      <c r="R3" s="128" t="s">
        <v>167</v>
      </c>
      <c r="S3" s="129"/>
      <c r="T3" s="128" t="s">
        <v>168</v>
      </c>
      <c r="U3" s="129"/>
      <c r="V3" s="128" t="s">
        <v>166</v>
      </c>
      <c r="W3" s="129"/>
      <c r="X3" s="128" t="s">
        <v>167</v>
      </c>
      <c r="Y3" s="129"/>
      <c r="Z3" s="128" t="s">
        <v>168</v>
      </c>
      <c r="AA3" s="129"/>
      <c r="AB3" s="128" t="s">
        <v>166</v>
      </c>
      <c r="AC3" s="129"/>
      <c r="AD3" s="128" t="s">
        <v>167</v>
      </c>
      <c r="AE3" s="129"/>
      <c r="AF3" s="128" t="s">
        <v>168</v>
      </c>
      <c r="AG3" s="129"/>
      <c r="AH3" s="128" t="s">
        <v>166</v>
      </c>
      <c r="AI3" s="129"/>
      <c r="AJ3" s="128" t="s">
        <v>167</v>
      </c>
      <c r="AK3" s="129"/>
      <c r="AL3" s="128" t="s">
        <v>168</v>
      </c>
      <c r="AM3" s="129"/>
      <c r="AN3" s="126"/>
    </row>
    <row r="4" spans="1:40" s="23" customFormat="1" ht="13.8" customHeight="1" thickBot="1" x14ac:dyDescent="0.3">
      <c r="A4" s="53" t="s">
        <v>50</v>
      </c>
      <c r="C4" s="52" t="s">
        <v>164</v>
      </c>
      <c r="D4" s="130">
        <f>'Parte 1. Activos'!$L11</f>
        <v>500000</v>
      </c>
      <c r="E4" s="131"/>
      <c r="F4" s="130">
        <f>'Parte 1. Activos'!$U11</f>
        <v>500000</v>
      </c>
      <c r="G4" s="131"/>
      <c r="H4" s="130">
        <f>'Parte 1. Activos'!$AD11</f>
        <v>500000</v>
      </c>
      <c r="I4" s="131"/>
      <c r="J4" s="130">
        <f>'Parte 1. Activos'!$L13</f>
        <v>500000</v>
      </c>
      <c r="K4" s="131"/>
      <c r="L4" s="130">
        <f>'Parte 1. Activos'!$U13</f>
        <v>500000</v>
      </c>
      <c r="M4" s="131"/>
      <c r="N4" s="130">
        <f>'Parte 1. Activos'!$AD13</f>
        <v>500000</v>
      </c>
      <c r="O4" s="131"/>
      <c r="P4" s="130">
        <f>'Parte 1. Activos'!$L14</f>
        <v>500000</v>
      </c>
      <c r="Q4" s="131"/>
      <c r="R4" s="130">
        <f>'Parte 1. Activos'!$U14</f>
        <v>500000</v>
      </c>
      <c r="S4" s="131"/>
      <c r="T4" s="130">
        <f>'Parte 1. Activos'!$AD14</f>
        <v>500000</v>
      </c>
      <c r="U4" s="131"/>
      <c r="V4" s="130">
        <f>'Parte 1. Activos'!$L17</f>
        <v>500000</v>
      </c>
      <c r="W4" s="131"/>
      <c r="X4" s="130">
        <f>'Parte 1. Activos'!$U17</f>
        <v>500000</v>
      </c>
      <c r="Y4" s="131"/>
      <c r="Z4" s="130">
        <f>'Parte 1. Activos'!$AD17</f>
        <v>500000</v>
      </c>
      <c r="AA4" s="131"/>
      <c r="AB4" s="130">
        <f>'Parte 1. Activos'!$L41</f>
        <v>500000</v>
      </c>
      <c r="AC4" s="131"/>
      <c r="AD4" s="130">
        <f>'Parte 1. Activos'!$U41</f>
        <v>500000</v>
      </c>
      <c r="AE4" s="131"/>
      <c r="AF4" s="130">
        <f>'Parte 1. Activos'!$AD41</f>
        <v>500000</v>
      </c>
      <c r="AG4" s="131"/>
      <c r="AH4" s="130">
        <f>'Parte 1. Activos'!$L43</f>
        <v>500000</v>
      </c>
      <c r="AI4" s="131"/>
      <c r="AJ4" s="130">
        <f>'Parte 1. Activos'!$U43</f>
        <v>500000</v>
      </c>
      <c r="AK4" s="131"/>
      <c r="AL4" s="130">
        <f>'Parte 1. Activos'!$AD43</f>
        <v>500000</v>
      </c>
      <c r="AM4" s="131"/>
      <c r="AN4" s="127"/>
    </row>
    <row r="5" spans="1:40" ht="12" x14ac:dyDescent="0.2">
      <c r="A5" s="110" t="s">
        <v>169</v>
      </c>
      <c r="B5" s="111"/>
      <c r="C5" s="112"/>
      <c r="D5" s="20"/>
      <c r="E5" s="21"/>
      <c r="F5" s="20"/>
      <c r="G5" s="21"/>
      <c r="H5" s="20"/>
      <c r="I5" s="21"/>
      <c r="J5" s="20"/>
      <c r="K5" s="21"/>
      <c r="L5" s="20"/>
      <c r="M5" s="21"/>
      <c r="N5" s="20"/>
      <c r="O5" s="21"/>
      <c r="P5" s="20"/>
      <c r="Q5" s="21"/>
      <c r="R5" s="20"/>
      <c r="S5" s="21"/>
      <c r="T5" s="20"/>
      <c r="U5" s="21"/>
      <c r="V5" s="20"/>
      <c r="W5" s="21"/>
      <c r="X5" s="20"/>
      <c r="Y5" s="21"/>
      <c r="Z5" s="20"/>
      <c r="AA5" s="21"/>
      <c r="AB5" s="20"/>
      <c r="AC5" s="21"/>
      <c r="AD5" s="20"/>
      <c r="AE5" s="21"/>
      <c r="AF5" s="20">
        <v>1</v>
      </c>
      <c r="AG5" s="21">
        <v>1</v>
      </c>
      <c r="AH5" s="20"/>
      <c r="AI5" s="21"/>
      <c r="AJ5" s="20"/>
      <c r="AK5" s="21"/>
      <c r="AL5" s="20">
        <v>1</v>
      </c>
      <c r="AM5" s="21">
        <v>1</v>
      </c>
      <c r="AN5" s="85" t="s">
        <v>51</v>
      </c>
    </row>
    <row r="6" spans="1:40" ht="13.2" customHeight="1" x14ac:dyDescent="0.2">
      <c r="A6" s="113" t="s">
        <v>170</v>
      </c>
      <c r="B6" s="114"/>
      <c r="C6" s="115"/>
      <c r="D6" s="88">
        <f>D$4*E5</f>
        <v>0</v>
      </c>
      <c r="E6" s="89"/>
      <c r="F6" s="88">
        <f>F$4*G5</f>
        <v>0</v>
      </c>
      <c r="G6" s="89"/>
      <c r="H6" s="88">
        <f t="shared" ref="H6" si="0">H$4*I5</f>
        <v>0</v>
      </c>
      <c r="I6" s="89"/>
      <c r="J6" s="88">
        <f t="shared" ref="J6" si="1">J$4*K5</f>
        <v>0</v>
      </c>
      <c r="K6" s="89"/>
      <c r="L6" s="88">
        <f t="shared" ref="L6" si="2">L$4*M5</f>
        <v>0</v>
      </c>
      <c r="M6" s="89"/>
      <c r="N6" s="88">
        <f t="shared" ref="N6" si="3">N$4*O5</f>
        <v>0</v>
      </c>
      <c r="O6" s="89"/>
      <c r="P6" s="88">
        <f t="shared" ref="P6:R15" si="4">P$4*Q5</f>
        <v>0</v>
      </c>
      <c r="Q6" s="89"/>
      <c r="R6" s="88">
        <f t="shared" si="4"/>
        <v>0</v>
      </c>
      <c r="S6" s="89"/>
      <c r="T6" s="88">
        <f t="shared" ref="T6" si="5">T$4*U5</f>
        <v>0</v>
      </c>
      <c r="U6" s="89"/>
      <c r="V6" s="88">
        <f t="shared" ref="V6" si="6">V$4*W5</f>
        <v>0</v>
      </c>
      <c r="W6" s="89"/>
      <c r="X6" s="88">
        <f t="shared" ref="X6" si="7">X$4*Y5</f>
        <v>0</v>
      </c>
      <c r="Y6" s="89"/>
      <c r="Z6" s="88">
        <f t="shared" ref="Z6" si="8">Z$4*AA5</f>
        <v>0</v>
      </c>
      <c r="AA6" s="89"/>
      <c r="AB6" s="88">
        <f t="shared" ref="AB6:AD15" si="9">AB$4*AC5</f>
        <v>0</v>
      </c>
      <c r="AC6" s="89"/>
      <c r="AD6" s="88">
        <f t="shared" si="9"/>
        <v>0</v>
      </c>
      <c r="AE6" s="89"/>
      <c r="AF6" s="88">
        <f t="shared" ref="AF6" si="10">AF$4*AG5</f>
        <v>500000</v>
      </c>
      <c r="AG6" s="89"/>
      <c r="AH6" s="88">
        <f t="shared" ref="AH6:AJ15" si="11">AH$4*AI5</f>
        <v>0</v>
      </c>
      <c r="AI6" s="89"/>
      <c r="AJ6" s="88">
        <f t="shared" si="11"/>
        <v>0</v>
      </c>
      <c r="AK6" s="89"/>
      <c r="AL6" s="88">
        <f t="shared" ref="AL6" si="12">AL$4*AM5</f>
        <v>500000</v>
      </c>
      <c r="AM6" s="89"/>
      <c r="AN6" s="86"/>
    </row>
    <row r="7" spans="1:40" ht="13.8" customHeight="1" thickBot="1" x14ac:dyDescent="0.25">
      <c r="A7" s="116"/>
      <c r="B7" s="117"/>
      <c r="C7" s="118"/>
      <c r="D7" s="90">
        <f>D5*D6</f>
        <v>0</v>
      </c>
      <c r="E7" s="91"/>
      <c r="F7" s="90">
        <f>F5*F6</f>
        <v>0</v>
      </c>
      <c r="G7" s="91"/>
      <c r="H7" s="90">
        <f t="shared" ref="H7" si="13">H5*H6</f>
        <v>0</v>
      </c>
      <c r="I7" s="91"/>
      <c r="J7" s="90">
        <f t="shared" ref="J7" si="14">J5*J6</f>
        <v>0</v>
      </c>
      <c r="K7" s="91"/>
      <c r="L7" s="90">
        <f t="shared" ref="L7" si="15">L5*L6</f>
        <v>0</v>
      </c>
      <c r="M7" s="91"/>
      <c r="N7" s="90">
        <f t="shared" ref="N7" si="16">N5*N6</f>
        <v>0</v>
      </c>
      <c r="O7" s="91"/>
      <c r="P7" s="90">
        <f t="shared" ref="P7" si="17">P5*P6</f>
        <v>0</v>
      </c>
      <c r="Q7" s="91"/>
      <c r="R7" s="90">
        <f t="shared" ref="R7" si="18">R5*R6</f>
        <v>0</v>
      </c>
      <c r="S7" s="91"/>
      <c r="T7" s="90">
        <f t="shared" ref="T7" si="19">T5*T6</f>
        <v>0</v>
      </c>
      <c r="U7" s="91"/>
      <c r="V7" s="90">
        <f t="shared" ref="V7" si="20">V5*V6</f>
        <v>0</v>
      </c>
      <c r="W7" s="91"/>
      <c r="X7" s="90">
        <f t="shared" ref="X7" si="21">X5*X6</f>
        <v>0</v>
      </c>
      <c r="Y7" s="91"/>
      <c r="Z7" s="90">
        <f t="shared" ref="Z7" si="22">Z5*Z6</f>
        <v>0</v>
      </c>
      <c r="AA7" s="91"/>
      <c r="AB7" s="90">
        <f t="shared" ref="AB7" si="23">AB5*AB6</f>
        <v>0</v>
      </c>
      <c r="AC7" s="91"/>
      <c r="AD7" s="90">
        <f t="shared" ref="AD7" si="24">AD5*AD6</f>
        <v>0</v>
      </c>
      <c r="AE7" s="91"/>
      <c r="AF7" s="90">
        <f t="shared" ref="AF7" si="25">AF5*AF6</f>
        <v>500000</v>
      </c>
      <c r="AG7" s="91"/>
      <c r="AH7" s="90">
        <f t="shared" ref="AH7" si="26">AH5*AH6</f>
        <v>0</v>
      </c>
      <c r="AI7" s="91"/>
      <c r="AJ7" s="90">
        <f t="shared" ref="AJ7" si="27">AJ5*AJ6</f>
        <v>0</v>
      </c>
      <c r="AK7" s="91"/>
      <c r="AL7" s="90">
        <f t="shared" ref="AL7" si="28">AL5*AL6</f>
        <v>500000</v>
      </c>
      <c r="AM7" s="91"/>
      <c r="AN7" s="66">
        <f>SUM(D7:AM7)</f>
        <v>1000000</v>
      </c>
    </row>
    <row r="8" spans="1:40" ht="12" x14ac:dyDescent="0.2">
      <c r="A8" s="110" t="s">
        <v>173</v>
      </c>
      <c r="B8" s="111"/>
      <c r="C8" s="112"/>
      <c r="D8" s="20"/>
      <c r="E8" s="21"/>
      <c r="F8" s="20"/>
      <c r="G8" s="21"/>
      <c r="H8" s="20"/>
      <c r="I8" s="21"/>
      <c r="J8" s="20"/>
      <c r="K8" s="21"/>
      <c r="L8" s="20"/>
      <c r="M8" s="21"/>
      <c r="N8" s="20"/>
      <c r="O8" s="21"/>
      <c r="P8" s="20"/>
      <c r="Q8" s="21"/>
      <c r="R8" s="20"/>
      <c r="S8" s="21"/>
      <c r="T8" s="20"/>
      <c r="U8" s="21"/>
      <c r="V8" s="20"/>
      <c r="W8" s="21"/>
      <c r="X8" s="20"/>
      <c r="Y8" s="21"/>
      <c r="Z8" s="20"/>
      <c r="AA8" s="21"/>
      <c r="AB8" s="20"/>
      <c r="AC8" s="21"/>
      <c r="AD8" s="20"/>
      <c r="AE8" s="21"/>
      <c r="AF8" s="20">
        <v>0.1</v>
      </c>
      <c r="AG8" s="21">
        <v>1</v>
      </c>
      <c r="AH8" s="20"/>
      <c r="AI8" s="21"/>
      <c r="AJ8" s="20"/>
      <c r="AK8" s="21"/>
      <c r="AL8" s="20">
        <v>0.1</v>
      </c>
      <c r="AM8" s="21">
        <v>1</v>
      </c>
      <c r="AN8" s="85" t="s">
        <v>52</v>
      </c>
    </row>
    <row r="9" spans="1:40" ht="14.4" customHeight="1" x14ac:dyDescent="0.2">
      <c r="A9" s="113" t="s">
        <v>174</v>
      </c>
      <c r="B9" s="114"/>
      <c r="C9" s="115"/>
      <c r="D9" s="88">
        <f t="shared" ref="D9" si="29">D$4*E8</f>
        <v>0</v>
      </c>
      <c r="E9" s="89"/>
      <c r="F9" s="88">
        <f t="shared" ref="F9" si="30">F$4*G8</f>
        <v>0</v>
      </c>
      <c r="G9" s="89"/>
      <c r="H9" s="88">
        <f t="shared" ref="H9" si="31">H$4*I8</f>
        <v>0</v>
      </c>
      <c r="I9" s="89"/>
      <c r="J9" s="88">
        <f t="shared" ref="J9" si="32">J$4*K8</f>
        <v>0</v>
      </c>
      <c r="K9" s="89"/>
      <c r="L9" s="88">
        <f t="shared" ref="L9" si="33">L$4*M8</f>
        <v>0</v>
      </c>
      <c r="M9" s="89"/>
      <c r="N9" s="88">
        <f t="shared" ref="N9" si="34">N$4*O8</f>
        <v>0</v>
      </c>
      <c r="O9" s="89"/>
      <c r="P9" s="88">
        <f t="shared" si="4"/>
        <v>0</v>
      </c>
      <c r="Q9" s="89"/>
      <c r="R9" s="88">
        <f t="shared" si="4"/>
        <v>0</v>
      </c>
      <c r="S9" s="89"/>
      <c r="T9" s="88">
        <f t="shared" ref="T9" si="35">T$4*U8</f>
        <v>0</v>
      </c>
      <c r="U9" s="89"/>
      <c r="V9" s="88">
        <f t="shared" ref="V9" si="36">V$4*W8</f>
        <v>0</v>
      </c>
      <c r="W9" s="89"/>
      <c r="X9" s="88">
        <f t="shared" ref="X9" si="37">X$4*Y8</f>
        <v>0</v>
      </c>
      <c r="Y9" s="89"/>
      <c r="Z9" s="88">
        <f t="shared" ref="Z9" si="38">Z$4*AA8</f>
        <v>0</v>
      </c>
      <c r="AA9" s="89"/>
      <c r="AB9" s="88">
        <f t="shared" si="9"/>
        <v>0</v>
      </c>
      <c r="AC9" s="89"/>
      <c r="AD9" s="88">
        <f t="shared" si="9"/>
        <v>0</v>
      </c>
      <c r="AE9" s="89"/>
      <c r="AF9" s="88">
        <f t="shared" ref="AF9" si="39">AF$4*AG8</f>
        <v>500000</v>
      </c>
      <c r="AG9" s="89"/>
      <c r="AH9" s="88">
        <f t="shared" si="11"/>
        <v>0</v>
      </c>
      <c r="AI9" s="89"/>
      <c r="AJ9" s="88">
        <f t="shared" si="11"/>
        <v>0</v>
      </c>
      <c r="AK9" s="89"/>
      <c r="AL9" s="88">
        <f t="shared" ref="AL9" si="40">AL$4*AM8</f>
        <v>500000</v>
      </c>
      <c r="AM9" s="89"/>
      <c r="AN9" s="86"/>
    </row>
    <row r="10" spans="1:40" ht="21.6" customHeight="1" thickBot="1" x14ac:dyDescent="0.25">
      <c r="A10" s="116"/>
      <c r="B10" s="117"/>
      <c r="C10" s="118"/>
      <c r="D10" s="90">
        <f t="shared" ref="D10" si="41">D8*D9</f>
        <v>0</v>
      </c>
      <c r="E10" s="91"/>
      <c r="F10" s="90">
        <f t="shared" ref="F10" si="42">F8*F9</f>
        <v>0</v>
      </c>
      <c r="G10" s="91"/>
      <c r="H10" s="90">
        <f t="shared" ref="H10" si="43">H8*H9</f>
        <v>0</v>
      </c>
      <c r="I10" s="91"/>
      <c r="J10" s="90">
        <f t="shared" ref="J10" si="44">J8*J9</f>
        <v>0</v>
      </c>
      <c r="K10" s="91"/>
      <c r="L10" s="90">
        <f t="shared" ref="L10" si="45">L8*L9</f>
        <v>0</v>
      </c>
      <c r="M10" s="91"/>
      <c r="N10" s="90">
        <f t="shared" ref="N10" si="46">N8*N9</f>
        <v>0</v>
      </c>
      <c r="O10" s="91"/>
      <c r="P10" s="90">
        <f t="shared" ref="P10" si="47">P8*P9</f>
        <v>0</v>
      </c>
      <c r="Q10" s="91"/>
      <c r="R10" s="90">
        <f t="shared" ref="R10" si="48">R8*R9</f>
        <v>0</v>
      </c>
      <c r="S10" s="91"/>
      <c r="T10" s="90">
        <f t="shared" ref="T10" si="49">T8*T9</f>
        <v>0</v>
      </c>
      <c r="U10" s="91"/>
      <c r="V10" s="90">
        <f t="shared" ref="V10" si="50">V8*V9</f>
        <v>0</v>
      </c>
      <c r="W10" s="91"/>
      <c r="X10" s="90">
        <f t="shared" ref="X10" si="51">X8*X9</f>
        <v>0</v>
      </c>
      <c r="Y10" s="91"/>
      <c r="Z10" s="90">
        <f t="shared" ref="Z10" si="52">Z8*Z9</f>
        <v>0</v>
      </c>
      <c r="AA10" s="91"/>
      <c r="AB10" s="90">
        <f t="shared" ref="AB10" si="53">AB8*AB9</f>
        <v>0</v>
      </c>
      <c r="AC10" s="91"/>
      <c r="AD10" s="90">
        <f t="shared" ref="AD10" si="54">AD8*AD9</f>
        <v>0</v>
      </c>
      <c r="AE10" s="91"/>
      <c r="AF10" s="90">
        <f t="shared" ref="AF10" si="55">AF8*AF9</f>
        <v>50000</v>
      </c>
      <c r="AG10" s="91"/>
      <c r="AH10" s="90">
        <f t="shared" ref="AH10" si="56">AH8*AH9</f>
        <v>0</v>
      </c>
      <c r="AI10" s="91"/>
      <c r="AJ10" s="90">
        <f t="shared" ref="AJ10" si="57">AJ8*AJ9</f>
        <v>0</v>
      </c>
      <c r="AK10" s="91"/>
      <c r="AL10" s="90">
        <f t="shared" ref="AL10" si="58">AL8*AL9</f>
        <v>50000</v>
      </c>
      <c r="AM10" s="91"/>
      <c r="AN10" s="66">
        <f>SUM(D10:AM10)</f>
        <v>100000</v>
      </c>
    </row>
    <row r="11" spans="1:40" ht="12" x14ac:dyDescent="0.2">
      <c r="A11" s="110" t="s">
        <v>171</v>
      </c>
      <c r="B11" s="111"/>
      <c r="C11" s="112"/>
      <c r="D11" s="20"/>
      <c r="E11" s="21"/>
      <c r="F11" s="20"/>
      <c r="G11" s="21"/>
      <c r="H11" s="20"/>
      <c r="I11" s="21"/>
      <c r="J11" s="20"/>
      <c r="K11" s="21"/>
      <c r="L11" s="20"/>
      <c r="M11" s="21"/>
      <c r="N11" s="20"/>
      <c r="O11" s="21"/>
      <c r="P11" s="20"/>
      <c r="Q11" s="21"/>
      <c r="R11" s="20"/>
      <c r="S11" s="21"/>
      <c r="T11" s="20"/>
      <c r="U11" s="21"/>
      <c r="V11" s="20"/>
      <c r="W11" s="21"/>
      <c r="X11" s="20"/>
      <c r="Y11" s="21"/>
      <c r="Z11" s="20"/>
      <c r="AA11" s="21"/>
      <c r="AB11" s="20"/>
      <c r="AC11" s="21"/>
      <c r="AD11" s="20"/>
      <c r="AE11" s="21"/>
      <c r="AF11" s="20">
        <v>1</v>
      </c>
      <c r="AG11" s="21">
        <v>1</v>
      </c>
      <c r="AH11" s="20"/>
      <c r="AI11" s="21"/>
      <c r="AJ11" s="20"/>
      <c r="AK11" s="21"/>
      <c r="AL11" s="20">
        <v>1</v>
      </c>
      <c r="AM11" s="21">
        <v>1</v>
      </c>
      <c r="AN11" s="85" t="s">
        <v>53</v>
      </c>
    </row>
    <row r="12" spans="1:40" ht="10.199999999999999" customHeight="1" x14ac:dyDescent="0.2">
      <c r="A12" s="113" t="s">
        <v>172</v>
      </c>
      <c r="B12" s="114"/>
      <c r="C12" s="115"/>
      <c r="D12" s="88">
        <f t="shared" ref="D12" si="59">D$4*E11</f>
        <v>0</v>
      </c>
      <c r="E12" s="89"/>
      <c r="F12" s="88">
        <f t="shared" ref="F12" si="60">F$4*G11</f>
        <v>0</v>
      </c>
      <c r="G12" s="89"/>
      <c r="H12" s="88">
        <f t="shared" ref="H12" si="61">H$4*I11</f>
        <v>0</v>
      </c>
      <c r="I12" s="89"/>
      <c r="J12" s="88">
        <f t="shared" ref="J12" si="62">J$4*K11</f>
        <v>0</v>
      </c>
      <c r="K12" s="89"/>
      <c r="L12" s="88">
        <f t="shared" ref="L12" si="63">L$4*M11</f>
        <v>0</v>
      </c>
      <c r="M12" s="89"/>
      <c r="N12" s="88">
        <f t="shared" ref="N12" si="64">N$4*O11</f>
        <v>0</v>
      </c>
      <c r="O12" s="89"/>
      <c r="P12" s="88">
        <f t="shared" si="4"/>
        <v>0</v>
      </c>
      <c r="Q12" s="89"/>
      <c r="R12" s="88">
        <f t="shared" si="4"/>
        <v>0</v>
      </c>
      <c r="S12" s="89"/>
      <c r="T12" s="88">
        <f t="shared" ref="T12" si="65">T$4*U11</f>
        <v>0</v>
      </c>
      <c r="U12" s="89"/>
      <c r="V12" s="88">
        <f t="shared" ref="V12" si="66">V$4*W11</f>
        <v>0</v>
      </c>
      <c r="W12" s="89"/>
      <c r="X12" s="88">
        <f t="shared" ref="X12" si="67">X$4*Y11</f>
        <v>0</v>
      </c>
      <c r="Y12" s="89"/>
      <c r="Z12" s="88">
        <f t="shared" ref="Z12" si="68">Z$4*AA11</f>
        <v>0</v>
      </c>
      <c r="AA12" s="89"/>
      <c r="AB12" s="88">
        <f t="shared" si="9"/>
        <v>0</v>
      </c>
      <c r="AC12" s="89"/>
      <c r="AD12" s="88">
        <f t="shared" si="9"/>
        <v>0</v>
      </c>
      <c r="AE12" s="89"/>
      <c r="AF12" s="88">
        <f t="shared" ref="AF12" si="69">AF$4*AG11</f>
        <v>500000</v>
      </c>
      <c r="AG12" s="89"/>
      <c r="AH12" s="88">
        <f t="shared" si="11"/>
        <v>0</v>
      </c>
      <c r="AI12" s="89"/>
      <c r="AJ12" s="88">
        <f t="shared" si="11"/>
        <v>0</v>
      </c>
      <c r="AK12" s="89"/>
      <c r="AL12" s="88">
        <f t="shared" ref="AL12" si="70">AL$4*AM11</f>
        <v>500000</v>
      </c>
      <c r="AM12" s="89"/>
      <c r="AN12" s="86"/>
    </row>
    <row r="13" spans="1:40" ht="16.8" customHeight="1" thickBot="1" x14ac:dyDescent="0.25">
      <c r="A13" s="116"/>
      <c r="B13" s="117"/>
      <c r="C13" s="118"/>
      <c r="D13" s="90">
        <f t="shared" ref="D13" si="71">D11*D12</f>
        <v>0</v>
      </c>
      <c r="E13" s="91"/>
      <c r="F13" s="90">
        <f t="shared" ref="F13" si="72">F11*F12</f>
        <v>0</v>
      </c>
      <c r="G13" s="91"/>
      <c r="H13" s="90">
        <f t="shared" ref="H13" si="73">H11*H12</f>
        <v>0</v>
      </c>
      <c r="I13" s="91"/>
      <c r="J13" s="90">
        <f t="shared" ref="J13" si="74">J11*J12</f>
        <v>0</v>
      </c>
      <c r="K13" s="91"/>
      <c r="L13" s="90">
        <f t="shared" ref="L13" si="75">L11*L12</f>
        <v>0</v>
      </c>
      <c r="M13" s="91"/>
      <c r="N13" s="90">
        <f t="shared" ref="N13" si="76">N11*N12</f>
        <v>0</v>
      </c>
      <c r="O13" s="91"/>
      <c r="P13" s="90">
        <f t="shared" ref="P13" si="77">P11*P12</f>
        <v>0</v>
      </c>
      <c r="Q13" s="91"/>
      <c r="R13" s="90">
        <f t="shared" ref="R13" si="78">R11*R12</f>
        <v>0</v>
      </c>
      <c r="S13" s="91"/>
      <c r="T13" s="90">
        <f t="shared" ref="T13" si="79">T11*T12</f>
        <v>0</v>
      </c>
      <c r="U13" s="91"/>
      <c r="V13" s="90">
        <f t="shared" ref="V13" si="80">V11*V12</f>
        <v>0</v>
      </c>
      <c r="W13" s="91"/>
      <c r="X13" s="90">
        <f t="shared" ref="X13" si="81">X11*X12</f>
        <v>0</v>
      </c>
      <c r="Y13" s="91"/>
      <c r="Z13" s="90">
        <f t="shared" ref="Z13" si="82">Z11*Z12</f>
        <v>0</v>
      </c>
      <c r="AA13" s="91"/>
      <c r="AB13" s="90">
        <f t="shared" ref="AB13" si="83">AB11*AB12</f>
        <v>0</v>
      </c>
      <c r="AC13" s="91"/>
      <c r="AD13" s="90">
        <f t="shared" ref="AD13" si="84">AD11*AD12</f>
        <v>0</v>
      </c>
      <c r="AE13" s="91"/>
      <c r="AF13" s="90">
        <f t="shared" ref="AF13" si="85">AF11*AF12</f>
        <v>500000</v>
      </c>
      <c r="AG13" s="91"/>
      <c r="AH13" s="90">
        <f t="shared" ref="AH13" si="86">AH11*AH12</f>
        <v>0</v>
      </c>
      <c r="AI13" s="91"/>
      <c r="AJ13" s="90">
        <f t="shared" ref="AJ13" si="87">AJ11*AJ12</f>
        <v>0</v>
      </c>
      <c r="AK13" s="91"/>
      <c r="AL13" s="90">
        <f t="shared" ref="AL13" si="88">AL11*AL12</f>
        <v>500000</v>
      </c>
      <c r="AM13" s="91"/>
      <c r="AN13" s="66">
        <f>SUM(D13:AM13)</f>
        <v>1000000</v>
      </c>
    </row>
    <row r="14" spans="1:40" ht="12" x14ac:dyDescent="0.2">
      <c r="A14" s="110" t="s">
        <v>175</v>
      </c>
      <c r="B14" s="111"/>
      <c r="C14" s="112"/>
      <c r="D14" s="20"/>
      <c r="E14" s="21"/>
      <c r="F14" s="20"/>
      <c r="G14" s="21"/>
      <c r="H14" s="20"/>
      <c r="I14" s="21"/>
      <c r="J14" s="20"/>
      <c r="K14" s="21"/>
      <c r="L14" s="20"/>
      <c r="M14" s="21"/>
      <c r="N14" s="20"/>
      <c r="O14" s="21"/>
      <c r="P14" s="20"/>
      <c r="Q14" s="21"/>
      <c r="R14" s="20"/>
      <c r="S14" s="21"/>
      <c r="T14" s="20"/>
      <c r="U14" s="21"/>
      <c r="V14" s="20"/>
      <c r="W14" s="21"/>
      <c r="X14" s="20"/>
      <c r="Y14" s="21"/>
      <c r="Z14" s="20"/>
      <c r="AA14" s="21"/>
      <c r="AB14" s="20"/>
      <c r="AC14" s="21"/>
      <c r="AD14" s="20"/>
      <c r="AE14" s="21"/>
      <c r="AF14" s="20">
        <v>4</v>
      </c>
      <c r="AG14" s="21">
        <v>0.5</v>
      </c>
      <c r="AH14" s="20"/>
      <c r="AI14" s="21"/>
      <c r="AJ14" s="20"/>
      <c r="AK14" s="21"/>
      <c r="AL14" s="20">
        <v>4</v>
      </c>
      <c r="AM14" s="21">
        <v>0.5</v>
      </c>
      <c r="AN14" s="85" t="s">
        <v>54</v>
      </c>
    </row>
    <row r="15" spans="1:40" ht="21" customHeight="1" x14ac:dyDescent="0.2">
      <c r="A15" s="113" t="s">
        <v>176</v>
      </c>
      <c r="B15" s="114"/>
      <c r="C15" s="115"/>
      <c r="D15" s="88">
        <f t="shared" ref="D15" si="89">D$4*E14</f>
        <v>0</v>
      </c>
      <c r="E15" s="89"/>
      <c r="F15" s="88">
        <f t="shared" ref="F15" si="90">F$4*G14</f>
        <v>0</v>
      </c>
      <c r="G15" s="89"/>
      <c r="H15" s="88">
        <f t="shared" ref="H15" si="91">H$4*I14</f>
        <v>0</v>
      </c>
      <c r="I15" s="89"/>
      <c r="J15" s="88">
        <f t="shared" ref="J15" si="92">J$4*K14</f>
        <v>0</v>
      </c>
      <c r="K15" s="89"/>
      <c r="L15" s="88">
        <f t="shared" ref="L15" si="93">L$4*M14</f>
        <v>0</v>
      </c>
      <c r="M15" s="89"/>
      <c r="N15" s="88">
        <f t="shared" ref="N15" si="94">N$4*O14</f>
        <v>0</v>
      </c>
      <c r="O15" s="89"/>
      <c r="P15" s="88">
        <f t="shared" si="4"/>
        <v>0</v>
      </c>
      <c r="Q15" s="89"/>
      <c r="R15" s="88">
        <f t="shared" si="4"/>
        <v>0</v>
      </c>
      <c r="S15" s="89"/>
      <c r="T15" s="88">
        <f t="shared" ref="T15" si="95">T$4*U14</f>
        <v>0</v>
      </c>
      <c r="U15" s="89"/>
      <c r="V15" s="88">
        <f t="shared" ref="V15" si="96">V$4*W14</f>
        <v>0</v>
      </c>
      <c r="W15" s="89"/>
      <c r="X15" s="88">
        <f t="shared" ref="X15" si="97">X$4*Y14</f>
        <v>0</v>
      </c>
      <c r="Y15" s="89"/>
      <c r="Z15" s="88">
        <f t="shared" ref="Z15" si="98">Z$4*AA14</f>
        <v>0</v>
      </c>
      <c r="AA15" s="89"/>
      <c r="AB15" s="88">
        <f t="shared" si="9"/>
        <v>0</v>
      </c>
      <c r="AC15" s="89"/>
      <c r="AD15" s="88">
        <f t="shared" si="9"/>
        <v>0</v>
      </c>
      <c r="AE15" s="89"/>
      <c r="AF15" s="88">
        <f t="shared" ref="AF15" si="99">AF$4*AG14</f>
        <v>250000</v>
      </c>
      <c r="AG15" s="89"/>
      <c r="AH15" s="88">
        <f t="shared" si="11"/>
        <v>0</v>
      </c>
      <c r="AI15" s="89"/>
      <c r="AJ15" s="88">
        <f t="shared" si="11"/>
        <v>0</v>
      </c>
      <c r="AK15" s="89"/>
      <c r="AL15" s="88">
        <f t="shared" ref="AL15" si="100">AL$4*AM14</f>
        <v>250000</v>
      </c>
      <c r="AM15" s="89"/>
      <c r="AN15" s="86"/>
    </row>
    <row r="16" spans="1:40" ht="16.8" customHeight="1" thickBot="1" x14ac:dyDescent="0.25">
      <c r="A16" s="116"/>
      <c r="B16" s="117"/>
      <c r="C16" s="118"/>
      <c r="D16" s="90">
        <f t="shared" ref="D16" si="101">D14*D15</f>
        <v>0</v>
      </c>
      <c r="E16" s="91"/>
      <c r="F16" s="90">
        <f t="shared" ref="F16" si="102">F14*F15</f>
        <v>0</v>
      </c>
      <c r="G16" s="91"/>
      <c r="H16" s="90">
        <f t="shared" ref="H16" si="103">H14*H15</f>
        <v>0</v>
      </c>
      <c r="I16" s="91"/>
      <c r="J16" s="90">
        <f t="shared" ref="J16" si="104">J14*J15</f>
        <v>0</v>
      </c>
      <c r="K16" s="91"/>
      <c r="L16" s="90">
        <f t="shared" ref="L16" si="105">L14*L15</f>
        <v>0</v>
      </c>
      <c r="M16" s="91"/>
      <c r="N16" s="90">
        <f t="shared" ref="N16" si="106">N14*N15</f>
        <v>0</v>
      </c>
      <c r="O16" s="91"/>
      <c r="P16" s="90">
        <f t="shared" ref="P16" si="107">P14*P15</f>
        <v>0</v>
      </c>
      <c r="Q16" s="91"/>
      <c r="R16" s="90">
        <f t="shared" ref="R16" si="108">R14*R15</f>
        <v>0</v>
      </c>
      <c r="S16" s="91"/>
      <c r="T16" s="90">
        <f t="shared" ref="T16" si="109">T14*T15</f>
        <v>0</v>
      </c>
      <c r="U16" s="91"/>
      <c r="V16" s="90">
        <f t="shared" ref="V16" si="110">V14*V15</f>
        <v>0</v>
      </c>
      <c r="W16" s="91"/>
      <c r="X16" s="90">
        <f t="shared" ref="X16" si="111">X14*X15</f>
        <v>0</v>
      </c>
      <c r="Y16" s="91"/>
      <c r="Z16" s="90">
        <f t="shared" ref="Z16" si="112">Z14*Z15</f>
        <v>0</v>
      </c>
      <c r="AA16" s="91"/>
      <c r="AB16" s="90">
        <f t="shared" ref="AB16" si="113">AB14*AB15</f>
        <v>0</v>
      </c>
      <c r="AC16" s="91"/>
      <c r="AD16" s="90">
        <f t="shared" ref="AD16" si="114">AD14*AD15</f>
        <v>0</v>
      </c>
      <c r="AE16" s="91"/>
      <c r="AF16" s="90">
        <f t="shared" ref="AF16" si="115">AF14*AF15</f>
        <v>1000000</v>
      </c>
      <c r="AG16" s="91"/>
      <c r="AH16" s="90">
        <f t="shared" ref="AH16" si="116">AH14*AH15</f>
        <v>0</v>
      </c>
      <c r="AI16" s="91"/>
      <c r="AJ16" s="90">
        <f t="shared" ref="AJ16" si="117">AJ14*AJ15</f>
        <v>0</v>
      </c>
      <c r="AK16" s="91"/>
      <c r="AL16" s="90">
        <f t="shared" ref="AL16" si="118">AL14*AL15</f>
        <v>1000000</v>
      </c>
      <c r="AM16" s="91"/>
      <c r="AN16" s="66">
        <f>SUM(D16:AM16)</f>
        <v>2000000</v>
      </c>
    </row>
    <row r="17" spans="1:41" ht="12" x14ac:dyDescent="0.2">
      <c r="A17" s="110" t="s">
        <v>177</v>
      </c>
      <c r="B17" s="111"/>
      <c r="C17" s="112"/>
      <c r="D17" s="20"/>
      <c r="E17" s="21"/>
      <c r="F17" s="20"/>
      <c r="G17" s="21"/>
      <c r="H17" s="20"/>
      <c r="I17" s="21"/>
      <c r="J17" s="20">
        <v>12</v>
      </c>
      <c r="K17" s="21">
        <v>1</v>
      </c>
      <c r="L17" s="20">
        <v>12</v>
      </c>
      <c r="M17" s="21">
        <v>1</v>
      </c>
      <c r="N17" s="20">
        <v>12</v>
      </c>
      <c r="O17" s="21">
        <v>0.8</v>
      </c>
      <c r="P17" s="20">
        <v>12</v>
      </c>
      <c r="Q17" s="21">
        <v>1</v>
      </c>
      <c r="R17" s="20">
        <v>12</v>
      </c>
      <c r="S17" s="21">
        <v>1</v>
      </c>
      <c r="T17" s="20">
        <v>12</v>
      </c>
      <c r="U17" s="21">
        <v>0.8</v>
      </c>
      <c r="V17" s="20"/>
      <c r="W17" s="21"/>
      <c r="X17" s="20"/>
      <c r="Y17" s="21"/>
      <c r="Z17" s="20"/>
      <c r="AA17" s="21"/>
      <c r="AB17" s="20"/>
      <c r="AC17" s="21"/>
      <c r="AD17" s="20"/>
      <c r="AE17" s="21"/>
      <c r="AF17" s="20"/>
      <c r="AG17" s="21"/>
      <c r="AH17" s="20"/>
      <c r="AI17" s="21"/>
      <c r="AJ17" s="20"/>
      <c r="AK17" s="21"/>
      <c r="AL17" s="20"/>
      <c r="AM17" s="21"/>
      <c r="AN17" s="87" t="s">
        <v>211</v>
      </c>
    </row>
    <row r="18" spans="1:41" ht="12.6" customHeight="1" x14ac:dyDescent="0.2">
      <c r="A18" s="113" t="s">
        <v>178</v>
      </c>
      <c r="B18" s="114"/>
      <c r="C18" s="115"/>
      <c r="D18" s="88">
        <f t="shared" ref="D18:H18" si="119">D$4*E17</f>
        <v>0</v>
      </c>
      <c r="E18" s="89"/>
      <c r="F18" s="88">
        <f t="shared" si="119"/>
        <v>0</v>
      </c>
      <c r="G18" s="89"/>
      <c r="H18" s="88">
        <f t="shared" si="119"/>
        <v>0</v>
      </c>
      <c r="I18" s="89"/>
      <c r="J18" s="88">
        <f t="shared" ref="J18" si="120">J$4*K17</f>
        <v>500000</v>
      </c>
      <c r="K18" s="89"/>
      <c r="L18" s="88">
        <f t="shared" ref="L18" si="121">L$4*M17</f>
        <v>500000</v>
      </c>
      <c r="M18" s="89"/>
      <c r="N18" s="88">
        <f t="shared" ref="N18" si="122">N$4*O17</f>
        <v>400000</v>
      </c>
      <c r="O18" s="89"/>
      <c r="P18" s="88">
        <f t="shared" ref="P18" si="123">P$4*Q17</f>
        <v>500000</v>
      </c>
      <c r="Q18" s="89"/>
      <c r="R18" s="88">
        <f t="shared" ref="R18" si="124">R$4*S17</f>
        <v>500000</v>
      </c>
      <c r="S18" s="89"/>
      <c r="T18" s="88">
        <f t="shared" ref="T18" si="125">T$4*U17</f>
        <v>400000</v>
      </c>
      <c r="U18" s="89"/>
      <c r="V18" s="88">
        <f t="shared" ref="V18:AL18" si="126">V$4*W17</f>
        <v>0</v>
      </c>
      <c r="W18" s="89"/>
      <c r="X18" s="88">
        <f t="shared" si="126"/>
        <v>0</v>
      </c>
      <c r="Y18" s="89"/>
      <c r="Z18" s="88">
        <f t="shared" si="126"/>
        <v>0</v>
      </c>
      <c r="AA18" s="89"/>
      <c r="AB18" s="88">
        <f t="shared" si="126"/>
        <v>0</v>
      </c>
      <c r="AC18" s="89"/>
      <c r="AD18" s="88">
        <f t="shared" si="126"/>
        <v>0</v>
      </c>
      <c r="AE18" s="89"/>
      <c r="AF18" s="88">
        <f t="shared" si="126"/>
        <v>0</v>
      </c>
      <c r="AG18" s="89"/>
      <c r="AH18" s="88">
        <f t="shared" si="126"/>
        <v>0</v>
      </c>
      <c r="AI18" s="89"/>
      <c r="AJ18" s="88">
        <f t="shared" si="126"/>
        <v>0</v>
      </c>
      <c r="AK18" s="89"/>
      <c r="AL18" s="88">
        <f t="shared" si="126"/>
        <v>0</v>
      </c>
      <c r="AM18" s="89"/>
      <c r="AN18" s="86"/>
    </row>
    <row r="19" spans="1:41" ht="13.8" customHeight="1" thickBot="1" x14ac:dyDescent="0.25">
      <c r="A19" s="116"/>
      <c r="B19" s="117"/>
      <c r="C19" s="118"/>
      <c r="D19" s="90">
        <f t="shared" ref="D19" si="127">D17*D18</f>
        <v>0</v>
      </c>
      <c r="E19" s="91"/>
      <c r="F19" s="90">
        <f t="shared" ref="F19" si="128">F17*F18</f>
        <v>0</v>
      </c>
      <c r="G19" s="91"/>
      <c r="H19" s="90">
        <f t="shared" ref="H19" si="129">H17*H18</f>
        <v>0</v>
      </c>
      <c r="I19" s="91"/>
      <c r="J19" s="90">
        <f t="shared" ref="J19" si="130">J17*J18</f>
        <v>6000000</v>
      </c>
      <c r="K19" s="91"/>
      <c r="L19" s="90">
        <f t="shared" ref="L19" si="131">L17*L18</f>
        <v>6000000</v>
      </c>
      <c r="M19" s="91"/>
      <c r="N19" s="90">
        <f t="shared" ref="N19" si="132">N17*N18</f>
        <v>4800000</v>
      </c>
      <c r="O19" s="91"/>
      <c r="P19" s="90">
        <f t="shared" ref="P19" si="133">P17*P18</f>
        <v>6000000</v>
      </c>
      <c r="Q19" s="91"/>
      <c r="R19" s="90">
        <f t="shared" ref="R19" si="134">R17*R18</f>
        <v>6000000</v>
      </c>
      <c r="S19" s="91"/>
      <c r="T19" s="90">
        <f t="shared" ref="T19" si="135">T17*T18</f>
        <v>4800000</v>
      </c>
      <c r="U19" s="91"/>
      <c r="V19" s="90">
        <f t="shared" ref="V19" si="136">V17*V18</f>
        <v>0</v>
      </c>
      <c r="W19" s="91"/>
      <c r="X19" s="90">
        <f t="shared" ref="X19" si="137">X17*X18</f>
        <v>0</v>
      </c>
      <c r="Y19" s="91"/>
      <c r="Z19" s="90">
        <f t="shared" ref="Z19" si="138">Z17*Z18</f>
        <v>0</v>
      </c>
      <c r="AA19" s="91"/>
      <c r="AB19" s="90">
        <f t="shared" ref="AB19" si="139">AB17*AB18</f>
        <v>0</v>
      </c>
      <c r="AC19" s="91"/>
      <c r="AD19" s="90">
        <f t="shared" ref="AD19" si="140">AD17*AD18</f>
        <v>0</v>
      </c>
      <c r="AE19" s="91"/>
      <c r="AF19" s="90">
        <f t="shared" ref="AF19" si="141">AF17*AF18</f>
        <v>0</v>
      </c>
      <c r="AG19" s="91"/>
      <c r="AH19" s="90">
        <f t="shared" ref="AH19" si="142">AH17*AH18</f>
        <v>0</v>
      </c>
      <c r="AI19" s="91"/>
      <c r="AJ19" s="90">
        <f t="shared" ref="AJ19" si="143">AJ17*AJ18</f>
        <v>0</v>
      </c>
      <c r="AK19" s="91"/>
      <c r="AL19" s="90">
        <f t="shared" ref="AL19" si="144">AL17*AL18</f>
        <v>0</v>
      </c>
      <c r="AM19" s="91"/>
      <c r="AN19" s="66">
        <f>SUM(D19:AM19)</f>
        <v>33600000</v>
      </c>
    </row>
    <row r="20" spans="1:41" ht="12" x14ac:dyDescent="0.2">
      <c r="A20" s="110" t="s">
        <v>179</v>
      </c>
      <c r="B20" s="111"/>
      <c r="C20" s="112"/>
      <c r="D20" s="20"/>
      <c r="E20" s="21"/>
      <c r="F20" s="20"/>
      <c r="G20" s="21"/>
      <c r="H20" s="20"/>
      <c r="I20" s="21"/>
      <c r="J20" s="20">
        <v>1</v>
      </c>
      <c r="K20" s="21">
        <v>0.5</v>
      </c>
      <c r="L20" s="20">
        <v>1</v>
      </c>
      <c r="M20" s="21">
        <v>0.5</v>
      </c>
      <c r="N20" s="20">
        <v>1</v>
      </c>
      <c r="O20" s="21">
        <v>0.5</v>
      </c>
      <c r="P20" s="20">
        <v>1</v>
      </c>
      <c r="Q20" s="21">
        <v>0.5</v>
      </c>
      <c r="R20" s="20">
        <v>1</v>
      </c>
      <c r="S20" s="21">
        <v>0.5</v>
      </c>
      <c r="T20" s="20">
        <v>1</v>
      </c>
      <c r="U20" s="21">
        <v>0.5</v>
      </c>
      <c r="V20" s="20"/>
      <c r="W20" s="21"/>
      <c r="X20" s="20"/>
      <c r="Y20" s="21"/>
      <c r="Z20" s="20"/>
      <c r="AA20" s="21"/>
      <c r="AB20" s="20"/>
      <c r="AC20" s="21"/>
      <c r="AD20" s="20"/>
      <c r="AE20" s="21"/>
      <c r="AF20" s="20"/>
      <c r="AG20" s="21"/>
      <c r="AH20" s="20"/>
      <c r="AI20" s="21"/>
      <c r="AJ20" s="20"/>
      <c r="AK20" s="21"/>
      <c r="AL20" s="20"/>
      <c r="AM20" s="21"/>
      <c r="AN20" s="85" t="s">
        <v>212</v>
      </c>
    </row>
    <row r="21" spans="1:41" ht="19.8" customHeight="1" x14ac:dyDescent="0.2">
      <c r="A21" s="113" t="s">
        <v>180</v>
      </c>
      <c r="B21" s="114"/>
      <c r="C21" s="115"/>
      <c r="D21" s="88">
        <f t="shared" ref="D21:H21" si="145">D$4*E20</f>
        <v>0</v>
      </c>
      <c r="E21" s="89"/>
      <c r="F21" s="88">
        <f t="shared" si="145"/>
        <v>0</v>
      </c>
      <c r="G21" s="89"/>
      <c r="H21" s="88">
        <f t="shared" si="145"/>
        <v>0</v>
      </c>
      <c r="I21" s="89"/>
      <c r="J21" s="88">
        <f t="shared" ref="J21" si="146">J$4*K20</f>
        <v>250000</v>
      </c>
      <c r="K21" s="89"/>
      <c r="L21" s="88">
        <f t="shared" ref="L21" si="147">L$4*M20</f>
        <v>250000</v>
      </c>
      <c r="M21" s="89"/>
      <c r="N21" s="88">
        <f t="shared" ref="N21" si="148">N$4*O20</f>
        <v>250000</v>
      </c>
      <c r="O21" s="89"/>
      <c r="P21" s="88">
        <f t="shared" ref="P21" si="149">P$4*Q20</f>
        <v>250000</v>
      </c>
      <c r="Q21" s="89"/>
      <c r="R21" s="88">
        <f t="shared" ref="R21" si="150">R$4*S20</f>
        <v>250000</v>
      </c>
      <c r="S21" s="89"/>
      <c r="T21" s="88">
        <f t="shared" ref="T21" si="151">T$4*U20</f>
        <v>250000</v>
      </c>
      <c r="U21" s="89"/>
      <c r="V21" s="88">
        <f t="shared" ref="V21:AL21" si="152">V$4*W20</f>
        <v>0</v>
      </c>
      <c r="W21" s="89"/>
      <c r="X21" s="88">
        <f t="shared" si="152"/>
        <v>0</v>
      </c>
      <c r="Y21" s="89"/>
      <c r="Z21" s="88">
        <f t="shared" si="152"/>
        <v>0</v>
      </c>
      <c r="AA21" s="89"/>
      <c r="AB21" s="88">
        <f t="shared" si="152"/>
        <v>0</v>
      </c>
      <c r="AC21" s="89"/>
      <c r="AD21" s="88">
        <f t="shared" si="152"/>
        <v>0</v>
      </c>
      <c r="AE21" s="89"/>
      <c r="AF21" s="88">
        <f t="shared" si="152"/>
        <v>0</v>
      </c>
      <c r="AG21" s="89"/>
      <c r="AH21" s="88">
        <f t="shared" si="152"/>
        <v>0</v>
      </c>
      <c r="AI21" s="89"/>
      <c r="AJ21" s="88">
        <f t="shared" si="152"/>
        <v>0</v>
      </c>
      <c r="AK21" s="89"/>
      <c r="AL21" s="88">
        <f t="shared" si="152"/>
        <v>0</v>
      </c>
      <c r="AM21" s="89"/>
      <c r="AN21" s="86"/>
    </row>
    <row r="22" spans="1:41" ht="19.2" customHeight="1" thickBot="1" x14ac:dyDescent="0.25">
      <c r="A22" s="116"/>
      <c r="B22" s="117"/>
      <c r="C22" s="118"/>
      <c r="D22" s="90">
        <f t="shared" ref="D22" si="153">D20*D21</f>
        <v>0</v>
      </c>
      <c r="E22" s="91"/>
      <c r="F22" s="90">
        <f t="shared" ref="F22" si="154">F20*F21</f>
        <v>0</v>
      </c>
      <c r="G22" s="91"/>
      <c r="H22" s="90">
        <f t="shared" ref="H22" si="155">H20*H21</f>
        <v>0</v>
      </c>
      <c r="I22" s="91"/>
      <c r="J22" s="90">
        <f t="shared" ref="J22" si="156">J20*J21</f>
        <v>250000</v>
      </c>
      <c r="K22" s="91"/>
      <c r="L22" s="90">
        <f t="shared" ref="L22" si="157">L20*L21</f>
        <v>250000</v>
      </c>
      <c r="M22" s="91"/>
      <c r="N22" s="90">
        <f t="shared" ref="N22" si="158">N20*N21</f>
        <v>250000</v>
      </c>
      <c r="O22" s="91"/>
      <c r="P22" s="90">
        <f t="shared" ref="P22" si="159">P20*P21</f>
        <v>250000</v>
      </c>
      <c r="Q22" s="91"/>
      <c r="R22" s="90">
        <f t="shared" ref="R22" si="160">R20*R21</f>
        <v>250000</v>
      </c>
      <c r="S22" s="91"/>
      <c r="T22" s="90">
        <f t="shared" ref="T22" si="161">T20*T21</f>
        <v>250000</v>
      </c>
      <c r="U22" s="91"/>
      <c r="V22" s="90">
        <f t="shared" ref="V22" si="162">V20*V21</f>
        <v>0</v>
      </c>
      <c r="W22" s="91"/>
      <c r="X22" s="90">
        <f t="shared" ref="X22" si="163">X20*X21</f>
        <v>0</v>
      </c>
      <c r="Y22" s="91"/>
      <c r="Z22" s="90">
        <f t="shared" ref="Z22" si="164">Z20*Z21</f>
        <v>0</v>
      </c>
      <c r="AA22" s="91"/>
      <c r="AB22" s="90">
        <f t="shared" ref="AB22" si="165">AB20*AB21</f>
        <v>0</v>
      </c>
      <c r="AC22" s="91"/>
      <c r="AD22" s="90">
        <f t="shared" ref="AD22" si="166">AD20*AD21</f>
        <v>0</v>
      </c>
      <c r="AE22" s="91"/>
      <c r="AF22" s="90">
        <f t="shared" ref="AF22" si="167">AF20*AF21</f>
        <v>0</v>
      </c>
      <c r="AG22" s="91"/>
      <c r="AH22" s="90">
        <f t="shared" ref="AH22" si="168">AH20*AH21</f>
        <v>0</v>
      </c>
      <c r="AI22" s="91"/>
      <c r="AJ22" s="90">
        <f t="shared" ref="AJ22" si="169">AJ20*AJ21</f>
        <v>0</v>
      </c>
      <c r="AK22" s="91"/>
      <c r="AL22" s="90">
        <f t="shared" ref="AL22" si="170">AL20*AL21</f>
        <v>0</v>
      </c>
      <c r="AM22" s="91"/>
      <c r="AN22" s="66">
        <f>SUM(D22:AM22)</f>
        <v>1500000</v>
      </c>
    </row>
    <row r="23" spans="1:41" ht="12" x14ac:dyDescent="0.2">
      <c r="A23" s="110" t="s">
        <v>215</v>
      </c>
      <c r="B23" s="111"/>
      <c r="C23" s="112"/>
      <c r="D23" s="20">
        <v>12</v>
      </c>
      <c r="E23" s="21">
        <v>1</v>
      </c>
      <c r="F23" s="20">
        <v>12</v>
      </c>
      <c r="G23" s="21">
        <v>1</v>
      </c>
      <c r="H23" s="20">
        <v>12</v>
      </c>
      <c r="I23" s="21">
        <v>1</v>
      </c>
      <c r="J23" s="20">
        <v>12</v>
      </c>
      <c r="K23" s="21">
        <v>1</v>
      </c>
      <c r="L23" s="20">
        <v>12</v>
      </c>
      <c r="M23" s="21">
        <v>1</v>
      </c>
      <c r="N23" s="20">
        <v>12</v>
      </c>
      <c r="O23" s="21">
        <v>1</v>
      </c>
      <c r="P23" s="20">
        <v>12</v>
      </c>
      <c r="Q23" s="21">
        <v>1</v>
      </c>
      <c r="R23" s="20">
        <v>12</v>
      </c>
      <c r="S23" s="21">
        <v>1</v>
      </c>
      <c r="T23" s="20">
        <v>12</v>
      </c>
      <c r="U23" s="21">
        <v>1</v>
      </c>
      <c r="V23" s="20">
        <v>12</v>
      </c>
      <c r="W23" s="21">
        <v>1</v>
      </c>
      <c r="X23" s="20">
        <v>12</v>
      </c>
      <c r="Y23" s="21">
        <v>1</v>
      </c>
      <c r="Z23" s="20">
        <v>12</v>
      </c>
      <c r="AA23" s="21">
        <v>1</v>
      </c>
      <c r="AB23" s="20">
        <v>12</v>
      </c>
      <c r="AC23" s="21">
        <v>1</v>
      </c>
      <c r="AD23" s="20">
        <v>12</v>
      </c>
      <c r="AE23" s="21">
        <v>1</v>
      </c>
      <c r="AF23" s="20">
        <v>12</v>
      </c>
      <c r="AG23" s="21">
        <v>1</v>
      </c>
      <c r="AH23" s="20">
        <v>12</v>
      </c>
      <c r="AI23" s="21">
        <v>1</v>
      </c>
      <c r="AJ23" s="20">
        <v>12</v>
      </c>
      <c r="AK23" s="21">
        <v>1</v>
      </c>
      <c r="AL23" s="20">
        <v>12</v>
      </c>
      <c r="AM23" s="21">
        <v>1</v>
      </c>
      <c r="AN23" s="85" t="s">
        <v>213</v>
      </c>
    </row>
    <row r="24" spans="1:41" ht="15" customHeight="1" x14ac:dyDescent="0.2">
      <c r="A24" s="113" t="s">
        <v>216</v>
      </c>
      <c r="B24" s="114"/>
      <c r="C24" s="115"/>
      <c r="D24" s="88">
        <f t="shared" ref="D24" si="171">D$4*E23</f>
        <v>500000</v>
      </c>
      <c r="E24" s="89"/>
      <c r="F24" s="88">
        <f t="shared" ref="F24" si="172">F$4*G23</f>
        <v>500000</v>
      </c>
      <c r="G24" s="89"/>
      <c r="H24" s="88">
        <f t="shared" ref="H24" si="173">H$4*I23</f>
        <v>500000</v>
      </c>
      <c r="I24" s="89"/>
      <c r="J24" s="88">
        <f t="shared" ref="J24" si="174">J$4*K23</f>
        <v>500000</v>
      </c>
      <c r="K24" s="89"/>
      <c r="L24" s="88">
        <f t="shared" ref="L24" si="175">L$4*M23</f>
        <v>500000</v>
      </c>
      <c r="M24" s="89"/>
      <c r="N24" s="88">
        <f t="shared" ref="N24" si="176">N$4*O23</f>
        <v>500000</v>
      </c>
      <c r="O24" s="89"/>
      <c r="P24" s="88">
        <f t="shared" ref="P24" si="177">P$4*Q23</f>
        <v>500000</v>
      </c>
      <c r="Q24" s="89"/>
      <c r="R24" s="88">
        <f t="shared" ref="R24" si="178">R$4*S23</f>
        <v>500000</v>
      </c>
      <c r="S24" s="89"/>
      <c r="T24" s="88">
        <f t="shared" ref="T24" si="179">T$4*U23</f>
        <v>500000</v>
      </c>
      <c r="U24" s="89"/>
      <c r="V24" s="88">
        <f t="shared" ref="V24" si="180">V$4*W23</f>
        <v>500000</v>
      </c>
      <c r="W24" s="89"/>
      <c r="X24" s="88">
        <f t="shared" ref="X24" si="181">X$4*Y23</f>
        <v>500000</v>
      </c>
      <c r="Y24" s="89"/>
      <c r="Z24" s="88">
        <f t="shared" ref="Z24" si="182">Z$4*AA23</f>
        <v>500000</v>
      </c>
      <c r="AA24" s="89"/>
      <c r="AB24" s="88">
        <f t="shared" ref="AB24" si="183">AB$4*AC23</f>
        <v>500000</v>
      </c>
      <c r="AC24" s="89"/>
      <c r="AD24" s="88">
        <f t="shared" ref="AD24" si="184">AD$4*AE23</f>
        <v>500000</v>
      </c>
      <c r="AE24" s="89"/>
      <c r="AF24" s="88">
        <f t="shared" ref="AF24" si="185">AF$4*AG23</f>
        <v>500000</v>
      </c>
      <c r="AG24" s="89"/>
      <c r="AH24" s="88">
        <f t="shared" ref="AH24" si="186">AH$4*AI23</f>
        <v>500000</v>
      </c>
      <c r="AI24" s="89"/>
      <c r="AJ24" s="88">
        <f t="shared" ref="AJ24" si="187">AJ$4*AK23</f>
        <v>500000</v>
      </c>
      <c r="AK24" s="89"/>
      <c r="AL24" s="88">
        <f t="shared" ref="AL24" si="188">AL$4*AM23</f>
        <v>500000</v>
      </c>
      <c r="AM24" s="89"/>
      <c r="AN24" s="86"/>
    </row>
    <row r="25" spans="1:41" ht="21.6" customHeight="1" thickBot="1" x14ac:dyDescent="0.25">
      <c r="A25" s="116"/>
      <c r="B25" s="117"/>
      <c r="C25" s="118"/>
      <c r="D25" s="90">
        <f t="shared" ref="D25" si="189">D23*D24</f>
        <v>6000000</v>
      </c>
      <c r="E25" s="91"/>
      <c r="F25" s="90">
        <f t="shared" ref="F25" si="190">F23*F24</f>
        <v>6000000</v>
      </c>
      <c r="G25" s="91"/>
      <c r="H25" s="90">
        <f t="shared" ref="H25" si="191">H23*H24</f>
        <v>6000000</v>
      </c>
      <c r="I25" s="91"/>
      <c r="J25" s="90">
        <f t="shared" ref="J25" si="192">J23*J24</f>
        <v>6000000</v>
      </c>
      <c r="K25" s="91"/>
      <c r="L25" s="90">
        <f t="shared" ref="L25" si="193">L23*L24</f>
        <v>6000000</v>
      </c>
      <c r="M25" s="91"/>
      <c r="N25" s="90">
        <f t="shared" ref="N25" si="194">N23*N24</f>
        <v>6000000</v>
      </c>
      <c r="O25" s="91"/>
      <c r="P25" s="90">
        <f t="shared" ref="P25" si="195">P23*P24</f>
        <v>6000000</v>
      </c>
      <c r="Q25" s="91"/>
      <c r="R25" s="90">
        <f t="shared" ref="R25" si="196">R23*R24</f>
        <v>6000000</v>
      </c>
      <c r="S25" s="91"/>
      <c r="T25" s="90">
        <f t="shared" ref="T25" si="197">T23*T24</f>
        <v>6000000</v>
      </c>
      <c r="U25" s="91"/>
      <c r="V25" s="90">
        <f t="shared" ref="V25" si="198">V23*V24</f>
        <v>6000000</v>
      </c>
      <c r="W25" s="91"/>
      <c r="X25" s="90">
        <f t="shared" ref="X25" si="199">X23*X24</f>
        <v>6000000</v>
      </c>
      <c r="Y25" s="91"/>
      <c r="Z25" s="90">
        <f t="shared" ref="Z25" si="200">Z23*Z24</f>
        <v>6000000</v>
      </c>
      <c r="AA25" s="91"/>
      <c r="AB25" s="90">
        <f t="shared" ref="AB25" si="201">AB23*AB24</f>
        <v>6000000</v>
      </c>
      <c r="AC25" s="91"/>
      <c r="AD25" s="90">
        <f t="shared" ref="AD25" si="202">AD23*AD24</f>
        <v>6000000</v>
      </c>
      <c r="AE25" s="91"/>
      <c r="AF25" s="90">
        <f t="shared" ref="AF25" si="203">AF23*AF24</f>
        <v>6000000</v>
      </c>
      <c r="AG25" s="91"/>
      <c r="AH25" s="90">
        <f t="shared" ref="AH25" si="204">AH23*AH24</f>
        <v>6000000</v>
      </c>
      <c r="AI25" s="91"/>
      <c r="AJ25" s="90">
        <f t="shared" ref="AJ25" si="205">AJ23*AJ24</f>
        <v>6000000</v>
      </c>
      <c r="AK25" s="91"/>
      <c r="AL25" s="90">
        <f t="shared" ref="AL25" si="206">AL23*AL24</f>
        <v>6000000</v>
      </c>
      <c r="AM25" s="91"/>
      <c r="AN25" s="66">
        <f>SUM(D25:AM25)</f>
        <v>108000000</v>
      </c>
    </row>
    <row r="26" spans="1:41" ht="12" x14ac:dyDescent="0.2">
      <c r="A26" s="110" t="s">
        <v>181</v>
      </c>
      <c r="B26" s="111"/>
      <c r="C26" s="112"/>
      <c r="D26" s="20">
        <v>12</v>
      </c>
      <c r="E26" s="21">
        <v>1</v>
      </c>
      <c r="F26" s="20">
        <v>12</v>
      </c>
      <c r="G26" s="21">
        <v>1</v>
      </c>
      <c r="H26" s="20"/>
      <c r="I26" s="21"/>
      <c r="J26" s="20">
        <v>12</v>
      </c>
      <c r="K26" s="21">
        <v>1</v>
      </c>
      <c r="L26" s="20">
        <v>12</v>
      </c>
      <c r="M26" s="21">
        <v>1</v>
      </c>
      <c r="N26" s="20"/>
      <c r="O26" s="21"/>
      <c r="P26" s="20">
        <v>12</v>
      </c>
      <c r="Q26" s="21">
        <v>1</v>
      </c>
      <c r="R26" s="20">
        <v>12</v>
      </c>
      <c r="S26" s="21">
        <v>1</v>
      </c>
      <c r="T26" s="20"/>
      <c r="U26" s="21"/>
      <c r="V26" s="20">
        <v>12</v>
      </c>
      <c r="W26" s="21">
        <v>1</v>
      </c>
      <c r="X26" s="20">
        <v>12</v>
      </c>
      <c r="Y26" s="21">
        <v>1</v>
      </c>
      <c r="Z26" s="20"/>
      <c r="AA26" s="21"/>
      <c r="AB26" s="20">
        <v>12</v>
      </c>
      <c r="AC26" s="21">
        <v>1</v>
      </c>
      <c r="AD26" s="20">
        <v>12</v>
      </c>
      <c r="AE26" s="21">
        <v>1</v>
      </c>
      <c r="AF26" s="20"/>
      <c r="AG26" s="21"/>
      <c r="AH26" s="20">
        <v>12</v>
      </c>
      <c r="AI26" s="21">
        <v>1</v>
      </c>
      <c r="AJ26" s="20">
        <v>12</v>
      </c>
      <c r="AK26" s="21">
        <v>1</v>
      </c>
      <c r="AL26" s="20"/>
      <c r="AM26" s="21"/>
      <c r="AN26" s="85" t="s">
        <v>214</v>
      </c>
    </row>
    <row r="27" spans="1:41" ht="14.4" customHeight="1" x14ac:dyDescent="0.2">
      <c r="A27" s="113" t="s">
        <v>182</v>
      </c>
      <c r="B27" s="114"/>
      <c r="C27" s="115"/>
      <c r="D27" s="88">
        <f t="shared" ref="D27" si="207">D$4*E26</f>
        <v>500000</v>
      </c>
      <c r="E27" s="89"/>
      <c r="F27" s="88">
        <f t="shared" ref="F27" si="208">F$4*G26</f>
        <v>500000</v>
      </c>
      <c r="G27" s="89"/>
      <c r="H27" s="88">
        <f t="shared" ref="H27" si="209">H$4*I26</f>
        <v>0</v>
      </c>
      <c r="I27" s="89"/>
      <c r="J27" s="88">
        <f t="shared" ref="J27" si="210">J$4*K26</f>
        <v>500000</v>
      </c>
      <c r="K27" s="89"/>
      <c r="L27" s="88">
        <f t="shared" ref="L27" si="211">L$4*M26</f>
        <v>500000</v>
      </c>
      <c r="M27" s="89"/>
      <c r="N27" s="88">
        <f t="shared" ref="N27" si="212">N$4*O26</f>
        <v>0</v>
      </c>
      <c r="O27" s="89"/>
      <c r="P27" s="88">
        <f t="shared" ref="P27" si="213">P$4*Q26</f>
        <v>500000</v>
      </c>
      <c r="Q27" s="89"/>
      <c r="R27" s="88">
        <f t="shared" ref="R27" si="214">R$4*S26</f>
        <v>500000</v>
      </c>
      <c r="S27" s="89"/>
      <c r="T27" s="88">
        <f t="shared" ref="T27" si="215">T$4*U26</f>
        <v>0</v>
      </c>
      <c r="U27" s="89"/>
      <c r="V27" s="88">
        <f t="shared" ref="V27" si="216">V$4*W26</f>
        <v>500000</v>
      </c>
      <c r="W27" s="89"/>
      <c r="X27" s="88">
        <f t="shared" ref="X27" si="217">X$4*Y26</f>
        <v>500000</v>
      </c>
      <c r="Y27" s="89"/>
      <c r="Z27" s="88">
        <f t="shared" ref="Z27" si="218">Z$4*AA26</f>
        <v>0</v>
      </c>
      <c r="AA27" s="89"/>
      <c r="AB27" s="88">
        <f t="shared" ref="AB27" si="219">AB$4*AC26</f>
        <v>500000</v>
      </c>
      <c r="AC27" s="89"/>
      <c r="AD27" s="88">
        <f t="shared" ref="AD27" si="220">AD$4*AE26</f>
        <v>500000</v>
      </c>
      <c r="AE27" s="89"/>
      <c r="AF27" s="88">
        <f t="shared" ref="AF27" si="221">AF$4*AG26</f>
        <v>0</v>
      </c>
      <c r="AG27" s="89"/>
      <c r="AH27" s="88">
        <f t="shared" ref="AH27" si="222">AH$4*AI26</f>
        <v>500000</v>
      </c>
      <c r="AI27" s="89"/>
      <c r="AJ27" s="88">
        <f t="shared" ref="AJ27" si="223">AJ$4*AK26</f>
        <v>500000</v>
      </c>
      <c r="AK27" s="89"/>
      <c r="AL27" s="88">
        <f t="shared" ref="AL27" si="224">AL$4*AM26</f>
        <v>0</v>
      </c>
      <c r="AM27" s="89"/>
      <c r="AN27" s="86"/>
    </row>
    <row r="28" spans="1:41" ht="22.8" customHeight="1" thickBot="1" x14ac:dyDescent="0.25">
      <c r="A28" s="116"/>
      <c r="B28" s="117"/>
      <c r="C28" s="118"/>
      <c r="D28" s="90">
        <f t="shared" ref="D28" si="225">D26*D27</f>
        <v>6000000</v>
      </c>
      <c r="E28" s="91"/>
      <c r="F28" s="90">
        <f t="shared" ref="F28" si="226">F26*F27</f>
        <v>6000000</v>
      </c>
      <c r="G28" s="91"/>
      <c r="H28" s="90">
        <f t="shared" ref="H28" si="227">H26*H27</f>
        <v>0</v>
      </c>
      <c r="I28" s="91"/>
      <c r="J28" s="90">
        <f t="shared" ref="J28" si="228">J26*J27</f>
        <v>6000000</v>
      </c>
      <c r="K28" s="91"/>
      <c r="L28" s="90">
        <f t="shared" ref="L28" si="229">L26*L27</f>
        <v>6000000</v>
      </c>
      <c r="M28" s="91"/>
      <c r="N28" s="90">
        <f t="shared" ref="N28" si="230">N26*N27</f>
        <v>0</v>
      </c>
      <c r="O28" s="91"/>
      <c r="P28" s="90">
        <f t="shared" ref="P28" si="231">P26*P27</f>
        <v>6000000</v>
      </c>
      <c r="Q28" s="91"/>
      <c r="R28" s="90">
        <f t="shared" ref="R28" si="232">R26*R27</f>
        <v>6000000</v>
      </c>
      <c r="S28" s="91"/>
      <c r="T28" s="90">
        <f t="shared" ref="T28" si="233">T26*T27</f>
        <v>0</v>
      </c>
      <c r="U28" s="91"/>
      <c r="V28" s="90">
        <f t="shared" ref="V28" si="234">V26*V27</f>
        <v>6000000</v>
      </c>
      <c r="W28" s="91"/>
      <c r="X28" s="90">
        <f t="shared" ref="X28" si="235">X26*X27</f>
        <v>6000000</v>
      </c>
      <c r="Y28" s="91"/>
      <c r="Z28" s="90">
        <f t="shared" ref="Z28" si="236">Z26*Z27</f>
        <v>0</v>
      </c>
      <c r="AA28" s="91"/>
      <c r="AB28" s="90">
        <f t="shared" ref="AB28" si="237">AB26*AB27</f>
        <v>6000000</v>
      </c>
      <c r="AC28" s="91"/>
      <c r="AD28" s="90">
        <f t="shared" ref="AD28" si="238">AD26*AD27</f>
        <v>6000000</v>
      </c>
      <c r="AE28" s="91"/>
      <c r="AF28" s="90">
        <f t="shared" ref="AF28" si="239">AF26*AF27</f>
        <v>0</v>
      </c>
      <c r="AG28" s="91"/>
      <c r="AH28" s="90">
        <f t="shared" ref="AH28" si="240">AH26*AH27</f>
        <v>6000000</v>
      </c>
      <c r="AI28" s="91"/>
      <c r="AJ28" s="90">
        <f t="shared" ref="AJ28" si="241">AJ26*AJ27</f>
        <v>6000000</v>
      </c>
      <c r="AK28" s="91"/>
      <c r="AL28" s="90">
        <f t="shared" ref="AL28" si="242">AL26*AL27</f>
        <v>0</v>
      </c>
      <c r="AM28" s="91"/>
      <c r="AN28" s="66">
        <f>SUM(D28:AM28)</f>
        <v>72000000</v>
      </c>
    </row>
    <row r="29" spans="1:41" ht="27.6" customHeight="1" thickBot="1" x14ac:dyDescent="0.25">
      <c r="D29" s="107" t="s">
        <v>185</v>
      </c>
      <c r="E29" s="84"/>
      <c r="F29" s="83" t="s">
        <v>186</v>
      </c>
      <c r="G29" s="84"/>
      <c r="H29" s="83" t="s">
        <v>187</v>
      </c>
      <c r="I29" s="84"/>
      <c r="J29" s="107" t="s">
        <v>199</v>
      </c>
      <c r="K29" s="84"/>
      <c r="L29" s="83" t="s">
        <v>200</v>
      </c>
      <c r="M29" s="84"/>
      <c r="N29" s="83" t="s">
        <v>201</v>
      </c>
      <c r="O29" s="84"/>
      <c r="P29" s="83" t="s">
        <v>202</v>
      </c>
      <c r="Q29" s="84"/>
      <c r="R29" s="83" t="s">
        <v>203</v>
      </c>
      <c r="S29" s="84"/>
      <c r="T29" s="83" t="s">
        <v>204</v>
      </c>
      <c r="U29" s="84"/>
      <c r="V29" s="83" t="s">
        <v>188</v>
      </c>
      <c r="W29" s="84"/>
      <c r="X29" s="83" t="s">
        <v>189</v>
      </c>
      <c r="Y29" s="84"/>
      <c r="Z29" s="83" t="s">
        <v>190</v>
      </c>
      <c r="AA29" s="84"/>
      <c r="AB29" s="83" t="s">
        <v>205</v>
      </c>
      <c r="AC29" s="84"/>
      <c r="AD29" s="83" t="s">
        <v>206</v>
      </c>
      <c r="AE29" s="84"/>
      <c r="AF29" s="83" t="s">
        <v>207</v>
      </c>
      <c r="AG29" s="84"/>
      <c r="AH29" s="83" t="s">
        <v>208</v>
      </c>
      <c r="AI29" s="84"/>
      <c r="AJ29" s="83" t="s">
        <v>209</v>
      </c>
      <c r="AK29" s="84"/>
      <c r="AL29" s="83" t="s">
        <v>210</v>
      </c>
      <c r="AM29" s="84"/>
      <c r="AN29" s="108" t="s">
        <v>184</v>
      </c>
    </row>
    <row r="30" spans="1:41" ht="27.6" customHeight="1" thickBot="1" x14ac:dyDescent="0.25">
      <c r="D30" s="94">
        <f>D28+D25+D22+D19+D16+D13+D10+D7</f>
        <v>12000000</v>
      </c>
      <c r="E30" s="96"/>
      <c r="F30" s="94">
        <f>F28+F25+F22+F19+F16+F13+F10+F7</f>
        <v>12000000</v>
      </c>
      <c r="G30" s="96"/>
      <c r="H30" s="94">
        <f>H28+H25+H22+H19+H16+H13+H10+H7</f>
        <v>6000000</v>
      </c>
      <c r="I30" s="96"/>
      <c r="J30" s="94">
        <f>J28+J25+J22+J19+J16+J13+J10+J7</f>
        <v>18250000</v>
      </c>
      <c r="K30" s="96"/>
      <c r="L30" s="94">
        <f>L28+L25+L22+L19+L16+L13+L10+L7</f>
        <v>18250000</v>
      </c>
      <c r="M30" s="96"/>
      <c r="N30" s="94">
        <f>N28+N25+N22+N19+N16+N13+N10+N7</f>
        <v>11050000</v>
      </c>
      <c r="O30" s="96"/>
      <c r="P30" s="94">
        <f>P28+P25+P22+P19+P16+P13+P10+P7</f>
        <v>18250000</v>
      </c>
      <c r="Q30" s="96"/>
      <c r="R30" s="94">
        <f>R28+R25+R22+R19+R16+R13+R10+R7</f>
        <v>18250000</v>
      </c>
      <c r="S30" s="96"/>
      <c r="T30" s="94">
        <f>T28+T25+T22+T19+T16+T13+T10+T7</f>
        <v>11050000</v>
      </c>
      <c r="U30" s="96"/>
      <c r="V30" s="94">
        <f>V28+V25+V22+V19+V16+V13+V10+V7</f>
        <v>12000000</v>
      </c>
      <c r="W30" s="96"/>
      <c r="X30" s="94">
        <f>X28+X25+X22+X19+X16+X13+X10+X7</f>
        <v>12000000</v>
      </c>
      <c r="Y30" s="96"/>
      <c r="Z30" s="94">
        <f>Z28+Z25+Z22+Z19+Z16+Z13+Z10+Z7</f>
        <v>6000000</v>
      </c>
      <c r="AA30" s="96"/>
      <c r="AB30" s="94">
        <f>AB28+AB25+AB22+AB19+AB16+AB13+AB10+AB7</f>
        <v>12000000</v>
      </c>
      <c r="AC30" s="96"/>
      <c r="AD30" s="94">
        <f>AD28+AD25+AD22+AD19+AD16+AD13+AD10+AD7</f>
        <v>12000000</v>
      </c>
      <c r="AE30" s="96"/>
      <c r="AF30" s="94">
        <f>AF28+AF25+AF22+AF19+AF16+AF13+AF10+AF7</f>
        <v>8050000</v>
      </c>
      <c r="AG30" s="96"/>
      <c r="AH30" s="94">
        <f>AH28+AH25+AH22+AH19+AH16+AH13+AH10+AH7</f>
        <v>12000000</v>
      </c>
      <c r="AI30" s="96"/>
      <c r="AJ30" s="94">
        <f>AJ28+AJ25+AJ22+AJ19+AJ16+AJ13+AJ10+AJ7</f>
        <v>12000000</v>
      </c>
      <c r="AK30" s="96"/>
      <c r="AL30" s="94">
        <f>AL28+AL25+AL22+AL19+AL16+AL13+AL10+AL7</f>
        <v>8050000</v>
      </c>
      <c r="AM30" s="96"/>
      <c r="AN30" s="109"/>
    </row>
    <row r="31" spans="1:41" ht="21" customHeight="1" thickBot="1" x14ac:dyDescent="0.25">
      <c r="C31" s="92" t="s">
        <v>191</v>
      </c>
      <c r="D31" s="94" t="s">
        <v>195</v>
      </c>
      <c r="E31" s="95"/>
      <c r="F31" s="95"/>
      <c r="G31" s="95"/>
      <c r="H31" s="95"/>
      <c r="I31" s="96"/>
      <c r="J31" s="94" t="s">
        <v>198</v>
      </c>
      <c r="K31" s="95"/>
      <c r="L31" s="95"/>
      <c r="M31" s="95"/>
      <c r="N31" s="95"/>
      <c r="O31" s="96"/>
      <c r="P31" s="94" t="s">
        <v>197</v>
      </c>
      <c r="Q31" s="95"/>
      <c r="R31" s="95"/>
      <c r="S31" s="95"/>
      <c r="T31" s="95"/>
      <c r="U31" s="96"/>
      <c r="V31" s="94" t="s">
        <v>196</v>
      </c>
      <c r="W31" s="95"/>
      <c r="X31" s="95"/>
      <c r="Y31" s="95"/>
      <c r="Z31" s="95"/>
      <c r="AA31" s="95"/>
      <c r="AB31" s="94" t="s">
        <v>195</v>
      </c>
      <c r="AC31" s="95"/>
      <c r="AD31" s="95"/>
      <c r="AE31" s="95"/>
      <c r="AF31" s="95"/>
      <c r="AG31" s="96"/>
      <c r="AH31" s="94" t="s">
        <v>195</v>
      </c>
      <c r="AI31" s="95"/>
      <c r="AJ31" s="95"/>
      <c r="AK31" s="95"/>
      <c r="AL31" s="95"/>
      <c r="AM31" s="96"/>
      <c r="AN31" s="97">
        <f>AH32+AB32+V32+D32+J32+P32</f>
        <v>219200000</v>
      </c>
      <c r="AO31" s="65"/>
    </row>
    <row r="32" spans="1:41" ht="10.8" customHeight="1" thickBot="1" x14ac:dyDescent="0.25">
      <c r="C32" s="93"/>
      <c r="D32" s="94">
        <f>D30+F30+H30</f>
        <v>30000000</v>
      </c>
      <c r="E32" s="95"/>
      <c r="F32" s="95"/>
      <c r="G32" s="95"/>
      <c r="H32" s="95"/>
      <c r="I32" s="96"/>
      <c r="J32" s="94">
        <f>J30+L30+N30</f>
        <v>47550000</v>
      </c>
      <c r="K32" s="95"/>
      <c r="L32" s="95"/>
      <c r="M32" s="95"/>
      <c r="N32" s="95"/>
      <c r="O32" s="96"/>
      <c r="P32" s="94">
        <f>P30+R30+T30</f>
        <v>47550000</v>
      </c>
      <c r="Q32" s="95"/>
      <c r="R32" s="95"/>
      <c r="S32" s="95"/>
      <c r="T32" s="95"/>
      <c r="U32" s="96"/>
      <c r="V32" s="94">
        <f>V30+X30+Z30</f>
        <v>30000000</v>
      </c>
      <c r="W32" s="95"/>
      <c r="X32" s="95"/>
      <c r="Y32" s="95"/>
      <c r="Z32" s="95"/>
      <c r="AA32" s="96"/>
      <c r="AB32" s="94">
        <f>AB30+AD30+AF30</f>
        <v>32050000</v>
      </c>
      <c r="AC32" s="95"/>
      <c r="AD32" s="95"/>
      <c r="AE32" s="95"/>
      <c r="AF32" s="95"/>
      <c r="AG32" s="96"/>
      <c r="AH32" s="94">
        <f>AH30+AJ30+AL30</f>
        <v>32050000</v>
      </c>
      <c r="AI32" s="95"/>
      <c r="AJ32" s="95"/>
      <c r="AK32" s="95"/>
      <c r="AL32" s="95"/>
      <c r="AM32" s="96"/>
      <c r="AN32" s="98"/>
      <c r="AO32" s="65"/>
    </row>
    <row r="33" spans="38:41" ht="22.2" customHeight="1" thickBot="1" x14ac:dyDescent="0.25">
      <c r="AL33" s="99" t="s">
        <v>192</v>
      </c>
      <c r="AM33" s="100"/>
      <c r="AN33" s="103">
        <f>AH30+AB30+V30+P30+J30+D30</f>
        <v>84500000</v>
      </c>
      <c r="AO33" s="104"/>
    </row>
    <row r="34" spans="38:41" ht="10.8" thickBot="1" x14ac:dyDescent="0.25">
      <c r="AL34" s="99" t="s">
        <v>193</v>
      </c>
      <c r="AM34" s="100"/>
      <c r="AN34" s="105">
        <f>AJ30+AD30+X30+R30+L30+F30</f>
        <v>84500000</v>
      </c>
      <c r="AO34" s="106"/>
    </row>
    <row r="35" spans="38:41" ht="10.8" thickBot="1" x14ac:dyDescent="0.25">
      <c r="AL35" s="99" t="s">
        <v>194</v>
      </c>
      <c r="AM35" s="100"/>
      <c r="AN35" s="101">
        <f>AL30+AF30+Z30+T30+N30+H30</f>
        <v>50200000</v>
      </c>
      <c r="AO35" s="102"/>
    </row>
  </sheetData>
  <mergeCells count="419">
    <mergeCell ref="AB12:AC12"/>
    <mergeCell ref="AB13:AC13"/>
    <mergeCell ref="AB9:AC9"/>
    <mergeCell ref="J6:K6"/>
    <mergeCell ref="L6:M6"/>
    <mergeCell ref="N6:O6"/>
    <mergeCell ref="J7:K7"/>
    <mergeCell ref="L7:M7"/>
    <mergeCell ref="V6:W6"/>
    <mergeCell ref="X6:Y6"/>
    <mergeCell ref="Z6:AA6"/>
    <mergeCell ref="X9:Y9"/>
    <mergeCell ref="Z9:AA9"/>
    <mergeCell ref="P7:Q7"/>
    <mergeCell ref="R7:S7"/>
    <mergeCell ref="T7:U7"/>
    <mergeCell ref="V7:W7"/>
    <mergeCell ref="X7:Y7"/>
    <mergeCell ref="Z10:AA10"/>
    <mergeCell ref="P12:Q12"/>
    <mergeCell ref="R12:S12"/>
    <mergeCell ref="T12:U12"/>
    <mergeCell ref="V12:W12"/>
    <mergeCell ref="D16:E16"/>
    <mergeCell ref="J16:K16"/>
    <mergeCell ref="L16:M16"/>
    <mergeCell ref="N16:O16"/>
    <mergeCell ref="D10:E10"/>
    <mergeCell ref="J10:K10"/>
    <mergeCell ref="L10:M10"/>
    <mergeCell ref="N10:O10"/>
    <mergeCell ref="D7:E7"/>
    <mergeCell ref="F7:G7"/>
    <mergeCell ref="N13:O13"/>
    <mergeCell ref="F16:G16"/>
    <mergeCell ref="H13:I13"/>
    <mergeCell ref="H15:I15"/>
    <mergeCell ref="H16:I16"/>
    <mergeCell ref="H4:I4"/>
    <mergeCell ref="H6:I6"/>
    <mergeCell ref="H7:I7"/>
    <mergeCell ref="H9:I9"/>
    <mergeCell ref="H10:I10"/>
    <mergeCell ref="H12:I12"/>
    <mergeCell ref="J4:K4"/>
    <mergeCell ref="L4:M4"/>
    <mergeCell ref="N4:O4"/>
    <mergeCell ref="N7:O7"/>
    <mergeCell ref="J9:K9"/>
    <mergeCell ref="L9:M9"/>
    <mergeCell ref="L12:M12"/>
    <mergeCell ref="A1:B2"/>
    <mergeCell ref="D15:E15"/>
    <mergeCell ref="D9:E9"/>
    <mergeCell ref="D13:E13"/>
    <mergeCell ref="D12:E12"/>
    <mergeCell ref="D6:E6"/>
    <mergeCell ref="F4:G4"/>
    <mergeCell ref="F6:G6"/>
    <mergeCell ref="D4:E4"/>
    <mergeCell ref="A5:C5"/>
    <mergeCell ref="A6:C7"/>
    <mergeCell ref="A8:C8"/>
    <mergeCell ref="A9:C10"/>
    <mergeCell ref="A11:C11"/>
    <mergeCell ref="D3:E3"/>
    <mergeCell ref="F3:G3"/>
    <mergeCell ref="F13:G13"/>
    <mergeCell ref="F15:G15"/>
    <mergeCell ref="D2:I2"/>
    <mergeCell ref="D1:I1"/>
    <mergeCell ref="H3:I3"/>
    <mergeCell ref="F9:G9"/>
    <mergeCell ref="F10:G10"/>
    <mergeCell ref="F12:G12"/>
    <mergeCell ref="J15:K15"/>
    <mergeCell ref="L15:M15"/>
    <mergeCell ref="N15:O15"/>
    <mergeCell ref="AD3:AE3"/>
    <mergeCell ref="AF3:AG3"/>
    <mergeCell ref="AH3:AI3"/>
    <mergeCell ref="AJ3:AK3"/>
    <mergeCell ref="AL3:AM3"/>
    <mergeCell ref="AD4:AE4"/>
    <mergeCell ref="AF4:AG4"/>
    <mergeCell ref="AH4:AI4"/>
    <mergeCell ref="AJ4:AK4"/>
    <mergeCell ref="AL4:AM4"/>
    <mergeCell ref="AB6:AC6"/>
    <mergeCell ref="N9:O9"/>
    <mergeCell ref="J12:K12"/>
    <mergeCell ref="N12:O12"/>
    <mergeCell ref="J13:K13"/>
    <mergeCell ref="L13:M13"/>
    <mergeCell ref="AB4:AC4"/>
    <mergeCell ref="AB3:AC3"/>
    <mergeCell ref="J3:K3"/>
    <mergeCell ref="L3:M3"/>
    <mergeCell ref="N3:O3"/>
    <mergeCell ref="AL9:AM9"/>
    <mergeCell ref="AB7:AC7"/>
    <mergeCell ref="AD7:AE7"/>
    <mergeCell ref="AF7:AG7"/>
    <mergeCell ref="AH7:AI7"/>
    <mergeCell ref="AJ7:AK7"/>
    <mergeCell ref="AD6:AE6"/>
    <mergeCell ref="AF6:AG6"/>
    <mergeCell ref="AH6:AI6"/>
    <mergeCell ref="AJ6:AK6"/>
    <mergeCell ref="AL6:AM6"/>
    <mergeCell ref="AL15:AM15"/>
    <mergeCell ref="AD13:AE13"/>
    <mergeCell ref="AF13:AG13"/>
    <mergeCell ref="AH13:AI13"/>
    <mergeCell ref="AJ13:AK13"/>
    <mergeCell ref="AL13:AM13"/>
    <mergeCell ref="AD12:AE12"/>
    <mergeCell ref="AF12:AG12"/>
    <mergeCell ref="AH12:AI12"/>
    <mergeCell ref="AJ12:AK12"/>
    <mergeCell ref="AL12:AM12"/>
    <mergeCell ref="AB16:AC16"/>
    <mergeCell ref="AD16:AE16"/>
    <mergeCell ref="AF16:AG16"/>
    <mergeCell ref="AH16:AI16"/>
    <mergeCell ref="AJ16:AK16"/>
    <mergeCell ref="Z7:AA7"/>
    <mergeCell ref="P9:Q9"/>
    <mergeCell ref="R9:S9"/>
    <mergeCell ref="T9:U9"/>
    <mergeCell ref="V9:W9"/>
    <mergeCell ref="AD15:AE15"/>
    <mergeCell ref="AF15:AG15"/>
    <mergeCell ref="AH15:AI15"/>
    <mergeCell ref="AJ15:AK15"/>
    <mergeCell ref="AB10:AC10"/>
    <mergeCell ref="AD10:AE10"/>
    <mergeCell ref="AF10:AG10"/>
    <mergeCell ref="AH10:AI10"/>
    <mergeCell ref="AJ10:AK10"/>
    <mergeCell ref="AD9:AE9"/>
    <mergeCell ref="AF9:AG9"/>
    <mergeCell ref="AH9:AI9"/>
    <mergeCell ref="AJ9:AK9"/>
    <mergeCell ref="AB15:AC15"/>
    <mergeCell ref="X3:Y3"/>
    <mergeCell ref="Z3:AA3"/>
    <mergeCell ref="P4:Q4"/>
    <mergeCell ref="R4:S4"/>
    <mergeCell ref="T4:U4"/>
    <mergeCell ref="V4:W4"/>
    <mergeCell ref="X4:Y4"/>
    <mergeCell ref="Z4:AA4"/>
    <mergeCell ref="P6:Q6"/>
    <mergeCell ref="R6:S6"/>
    <mergeCell ref="T6:U6"/>
    <mergeCell ref="X12:Y12"/>
    <mergeCell ref="Z12:AA12"/>
    <mergeCell ref="P10:Q10"/>
    <mergeCell ref="R10:S10"/>
    <mergeCell ref="T10:U10"/>
    <mergeCell ref="V10:W10"/>
    <mergeCell ref="X10:Y10"/>
    <mergeCell ref="Z16:AA16"/>
    <mergeCell ref="AN2:AN4"/>
    <mergeCell ref="P16:Q16"/>
    <mergeCell ref="R16:S16"/>
    <mergeCell ref="T16:U16"/>
    <mergeCell ref="V16:W16"/>
    <mergeCell ref="X16:Y16"/>
    <mergeCell ref="P13:Q13"/>
    <mergeCell ref="R13:S13"/>
    <mergeCell ref="T13:U13"/>
    <mergeCell ref="V13:W13"/>
    <mergeCell ref="X13:Y13"/>
    <mergeCell ref="AL16:AM16"/>
    <mergeCell ref="P3:Q3"/>
    <mergeCell ref="R3:S3"/>
    <mergeCell ref="T3:U3"/>
    <mergeCell ref="V3:W3"/>
    <mergeCell ref="J1:O1"/>
    <mergeCell ref="J2:O2"/>
    <mergeCell ref="P1:U1"/>
    <mergeCell ref="P2:U2"/>
    <mergeCell ref="V1:AA1"/>
    <mergeCell ref="V2:AA2"/>
    <mergeCell ref="AB2:AG2"/>
    <mergeCell ref="AB1:AG1"/>
    <mergeCell ref="AH1:AM1"/>
    <mergeCell ref="AH2:AM2"/>
    <mergeCell ref="AD21:AE21"/>
    <mergeCell ref="AF21:AG21"/>
    <mergeCell ref="A12:C13"/>
    <mergeCell ref="A14:C14"/>
    <mergeCell ref="A15:C16"/>
    <mergeCell ref="A20:C20"/>
    <mergeCell ref="A21:C22"/>
    <mergeCell ref="D21:E21"/>
    <mergeCell ref="F21:G21"/>
    <mergeCell ref="H21:I21"/>
    <mergeCell ref="J21:K21"/>
    <mergeCell ref="L21:M21"/>
    <mergeCell ref="N21:O21"/>
    <mergeCell ref="P21:Q21"/>
    <mergeCell ref="R21:S21"/>
    <mergeCell ref="T21:U21"/>
    <mergeCell ref="V21:W21"/>
    <mergeCell ref="Z13:AA13"/>
    <mergeCell ref="P15:Q15"/>
    <mergeCell ref="R15:S15"/>
    <mergeCell ref="T15:U15"/>
    <mergeCell ref="V15:W15"/>
    <mergeCell ref="X15:Y15"/>
    <mergeCell ref="Z15:AA15"/>
    <mergeCell ref="AD22:AE22"/>
    <mergeCell ref="AF22:AG22"/>
    <mergeCell ref="AH22:AI22"/>
    <mergeCell ref="AJ22:AK22"/>
    <mergeCell ref="AL22:AM22"/>
    <mergeCell ref="AH21:AI21"/>
    <mergeCell ref="AJ21:AK21"/>
    <mergeCell ref="AL21:AM21"/>
    <mergeCell ref="D22:E22"/>
    <mergeCell ref="F22:G22"/>
    <mergeCell ref="H22:I22"/>
    <mergeCell ref="J22:K22"/>
    <mergeCell ref="L22:M22"/>
    <mergeCell ref="N22:O22"/>
    <mergeCell ref="P22:Q22"/>
    <mergeCell ref="R22:S22"/>
    <mergeCell ref="T22:U22"/>
    <mergeCell ref="V22:W22"/>
    <mergeCell ref="X22:Y22"/>
    <mergeCell ref="Z22:AA22"/>
    <mergeCell ref="AB22:AC22"/>
    <mergeCell ref="X21:Y21"/>
    <mergeCell ref="Z21:AA21"/>
    <mergeCell ref="AB21:AC21"/>
    <mergeCell ref="AH27:AI27"/>
    <mergeCell ref="AJ27:AK27"/>
    <mergeCell ref="AL27:AM27"/>
    <mergeCell ref="A26:C26"/>
    <mergeCell ref="A27:C28"/>
    <mergeCell ref="D27:E27"/>
    <mergeCell ref="F27:G27"/>
    <mergeCell ref="H27:I27"/>
    <mergeCell ref="J27:K27"/>
    <mergeCell ref="L27:M27"/>
    <mergeCell ref="N27:O27"/>
    <mergeCell ref="P27:Q27"/>
    <mergeCell ref="R27:S27"/>
    <mergeCell ref="T27:U27"/>
    <mergeCell ref="V27:W27"/>
    <mergeCell ref="X27:Y27"/>
    <mergeCell ref="Z27:AA27"/>
    <mergeCell ref="AB27:AC27"/>
    <mergeCell ref="R28:S28"/>
    <mergeCell ref="T28:U28"/>
    <mergeCell ref="V28:W28"/>
    <mergeCell ref="D28:E28"/>
    <mergeCell ref="F28:G28"/>
    <mergeCell ref="H28:I28"/>
    <mergeCell ref="J28:K28"/>
    <mergeCell ref="L28:M28"/>
    <mergeCell ref="AD27:AE27"/>
    <mergeCell ref="AD24:AE24"/>
    <mergeCell ref="AF24:AG24"/>
    <mergeCell ref="AH28:AI28"/>
    <mergeCell ref="AJ28:AK28"/>
    <mergeCell ref="AL28:AM28"/>
    <mergeCell ref="R24:S24"/>
    <mergeCell ref="T24:U24"/>
    <mergeCell ref="V24:W24"/>
    <mergeCell ref="X28:Y28"/>
    <mergeCell ref="Z28:AA28"/>
    <mergeCell ref="AB28:AC28"/>
    <mergeCell ref="AD28:AE28"/>
    <mergeCell ref="AF28:AG28"/>
    <mergeCell ref="N28:O28"/>
    <mergeCell ref="P28:Q28"/>
    <mergeCell ref="AD25:AE25"/>
    <mergeCell ref="AF25:AG25"/>
    <mergeCell ref="AH25:AI25"/>
    <mergeCell ref="AJ25:AK25"/>
    <mergeCell ref="AL25:AM25"/>
    <mergeCell ref="V25:W25"/>
    <mergeCell ref="X25:Y25"/>
    <mergeCell ref="Z25:AA25"/>
    <mergeCell ref="AB25:AC25"/>
    <mergeCell ref="X24:Y24"/>
    <mergeCell ref="Z24:AA24"/>
    <mergeCell ref="AB24:AC24"/>
    <mergeCell ref="A23:C23"/>
    <mergeCell ref="A24:C25"/>
    <mergeCell ref="D24:E24"/>
    <mergeCell ref="F24:G24"/>
    <mergeCell ref="H24:I24"/>
    <mergeCell ref="J24:K24"/>
    <mergeCell ref="L24:M24"/>
    <mergeCell ref="N24:O24"/>
    <mergeCell ref="P24:Q24"/>
    <mergeCell ref="D25:E25"/>
    <mergeCell ref="F25:G25"/>
    <mergeCell ref="H25:I25"/>
    <mergeCell ref="J25:K25"/>
    <mergeCell ref="L25:M25"/>
    <mergeCell ref="N25:O25"/>
    <mergeCell ref="P25:Q25"/>
    <mergeCell ref="R25:S25"/>
    <mergeCell ref="T25:U25"/>
    <mergeCell ref="R18:S18"/>
    <mergeCell ref="T18:U18"/>
    <mergeCell ref="V18:W18"/>
    <mergeCell ref="X18:Y18"/>
    <mergeCell ref="Z18:AA18"/>
    <mergeCell ref="AB18:AC18"/>
    <mergeCell ref="A17:C17"/>
    <mergeCell ref="A18:C19"/>
    <mergeCell ref="D18:E18"/>
    <mergeCell ref="F18:G18"/>
    <mergeCell ref="H18:I18"/>
    <mergeCell ref="J18:K18"/>
    <mergeCell ref="L18:M18"/>
    <mergeCell ref="N18:O18"/>
    <mergeCell ref="P18:Q18"/>
    <mergeCell ref="D19:E19"/>
    <mergeCell ref="F19:G19"/>
    <mergeCell ref="H19:I19"/>
    <mergeCell ref="J19:K19"/>
    <mergeCell ref="L19:M19"/>
    <mergeCell ref="X19:Y19"/>
    <mergeCell ref="Z19:AA19"/>
    <mergeCell ref="AB19:AC19"/>
    <mergeCell ref="AD19:AE19"/>
    <mergeCell ref="AF19:AG19"/>
    <mergeCell ref="N19:O19"/>
    <mergeCell ref="P19:Q19"/>
    <mergeCell ref="R19:S19"/>
    <mergeCell ref="T19:U19"/>
    <mergeCell ref="V19:W19"/>
    <mergeCell ref="D29:E29"/>
    <mergeCell ref="AN29:AN30"/>
    <mergeCell ref="X29:Y29"/>
    <mergeCell ref="Z29:AA29"/>
    <mergeCell ref="AB29:AC29"/>
    <mergeCell ref="F29:G29"/>
    <mergeCell ref="H29:I29"/>
    <mergeCell ref="J29:K29"/>
    <mergeCell ref="L29:M29"/>
    <mergeCell ref="AH29:AI29"/>
    <mergeCell ref="AJ29:AK29"/>
    <mergeCell ref="AL29:AM29"/>
    <mergeCell ref="N29:O29"/>
    <mergeCell ref="P29:Q29"/>
    <mergeCell ref="R29:S29"/>
    <mergeCell ref="T29:U29"/>
    <mergeCell ref="V29:W29"/>
    <mergeCell ref="AL35:AM35"/>
    <mergeCell ref="AN35:AO35"/>
    <mergeCell ref="F30:G30"/>
    <mergeCell ref="H30:I30"/>
    <mergeCell ref="J30:K30"/>
    <mergeCell ref="L30:M30"/>
    <mergeCell ref="N30:O30"/>
    <mergeCell ref="P30:Q30"/>
    <mergeCell ref="R30:S30"/>
    <mergeCell ref="T30:U30"/>
    <mergeCell ref="V30:W30"/>
    <mergeCell ref="X30:Y30"/>
    <mergeCell ref="Z30:AA30"/>
    <mergeCell ref="AL33:AM33"/>
    <mergeCell ref="AN33:AO33"/>
    <mergeCell ref="AL34:AM34"/>
    <mergeCell ref="AN34:AO34"/>
    <mergeCell ref="AB31:AG31"/>
    <mergeCell ref="AH31:AM31"/>
    <mergeCell ref="C31:C32"/>
    <mergeCell ref="D32:I32"/>
    <mergeCell ref="J32:O32"/>
    <mergeCell ref="P32:U32"/>
    <mergeCell ref="V32:AA32"/>
    <mergeCell ref="AB32:AG32"/>
    <mergeCell ref="AH32:AM32"/>
    <mergeCell ref="AN31:AN32"/>
    <mergeCell ref="AB30:AC30"/>
    <mergeCell ref="AD30:AE30"/>
    <mergeCell ref="AF30:AG30"/>
    <mergeCell ref="AH30:AI30"/>
    <mergeCell ref="AJ30:AK30"/>
    <mergeCell ref="D31:I31"/>
    <mergeCell ref="J31:O31"/>
    <mergeCell ref="P31:U31"/>
    <mergeCell ref="V31:AA31"/>
    <mergeCell ref="AL30:AM30"/>
    <mergeCell ref="D30:E30"/>
    <mergeCell ref="AD29:AE29"/>
    <mergeCell ref="AF29:AG29"/>
    <mergeCell ref="AN20:AN21"/>
    <mergeCell ref="AN23:AN24"/>
    <mergeCell ref="AN26:AN27"/>
    <mergeCell ref="AN5:AN6"/>
    <mergeCell ref="AN8:AN9"/>
    <mergeCell ref="AN11:AN12"/>
    <mergeCell ref="AN14:AN15"/>
    <mergeCell ref="AN17:AN18"/>
    <mergeCell ref="AL18:AM18"/>
    <mergeCell ref="AL10:AM10"/>
    <mergeCell ref="AL7:AM7"/>
    <mergeCell ref="AH19:AI19"/>
    <mergeCell ref="AJ19:AK19"/>
    <mergeCell ref="AL19:AM19"/>
    <mergeCell ref="AD18:AE18"/>
    <mergeCell ref="AF18:AG18"/>
    <mergeCell ref="AH18:AI18"/>
    <mergeCell ref="AJ18:AK18"/>
    <mergeCell ref="AH24:AI24"/>
    <mergeCell ref="AJ24:AK24"/>
    <mergeCell ref="AL24:AM24"/>
    <mergeCell ref="AF27:AG27"/>
  </mergeCells>
  <conditionalFormatting sqref="D22:AM22">
    <cfRule type="cellIs" dxfId="69" priority="11" operator="greaterThanOrEqual">
      <formula>500000</formula>
    </cfRule>
    <cfRule type="cellIs" dxfId="68" priority="12" operator="greaterThanOrEqual">
      <formula>125000</formula>
    </cfRule>
    <cfRule type="cellIs" dxfId="67" priority="13" operator="greaterThanOrEqual">
      <formula>30000</formula>
    </cfRule>
    <cfRule type="cellIs" dxfId="66" priority="14" operator="greaterThanOrEqual">
      <formula>6250</formula>
    </cfRule>
    <cfRule type="cellIs" dxfId="65" priority="15" operator="lessThan">
      <formula>6250</formula>
    </cfRule>
  </conditionalFormatting>
  <conditionalFormatting sqref="D10:AE10">
    <cfRule type="cellIs" dxfId="64" priority="41" operator="greaterThanOrEqual">
      <formula>500000</formula>
    </cfRule>
    <cfRule type="cellIs" dxfId="63" priority="42" operator="greaterThanOrEqual">
      <formula>125000</formula>
    </cfRule>
    <cfRule type="cellIs" dxfId="62" priority="43" operator="greaterThanOrEqual">
      <formula>30000</formula>
    </cfRule>
    <cfRule type="cellIs" dxfId="61" priority="44" operator="greaterThanOrEqual">
      <formula>6250</formula>
    </cfRule>
    <cfRule type="cellIs" dxfId="60" priority="45" operator="lessThan">
      <formula>6250</formula>
    </cfRule>
  </conditionalFormatting>
  <conditionalFormatting sqref="D7:AM7">
    <cfRule type="cellIs" dxfId="59" priority="36" operator="greaterThanOrEqual">
      <formula>500000</formula>
    </cfRule>
    <cfRule type="cellIs" dxfId="58" priority="37" operator="greaterThanOrEqual">
      <formula>125000</formula>
    </cfRule>
    <cfRule type="cellIs" dxfId="57" priority="38" operator="greaterThanOrEqual">
      <formula>30000</formula>
    </cfRule>
    <cfRule type="cellIs" dxfId="56" priority="39" operator="greaterThanOrEqual">
      <formula>6250</formula>
    </cfRule>
    <cfRule type="cellIs" dxfId="55" priority="40" operator="lessThan">
      <formula>6250</formula>
    </cfRule>
  </conditionalFormatting>
  <conditionalFormatting sqref="AF10:AM10">
    <cfRule type="cellIs" dxfId="54" priority="31" operator="greaterThanOrEqual">
      <formula>500000</formula>
    </cfRule>
    <cfRule type="cellIs" dxfId="53" priority="32" operator="greaterThanOrEqual">
      <formula>125000</formula>
    </cfRule>
    <cfRule type="cellIs" dxfId="52" priority="33" operator="greaterThanOrEqual">
      <formula>30000</formula>
    </cfRule>
    <cfRule type="cellIs" dxfId="51" priority="34" operator="greaterThanOrEqual">
      <formula>6250</formula>
    </cfRule>
    <cfRule type="cellIs" dxfId="50" priority="35" operator="lessThan">
      <formula>6250</formula>
    </cfRule>
  </conditionalFormatting>
  <conditionalFormatting sqref="D13:AM13">
    <cfRule type="cellIs" dxfId="49" priority="26" operator="greaterThanOrEqual">
      <formula>500000</formula>
    </cfRule>
    <cfRule type="cellIs" dxfId="48" priority="27" operator="greaterThanOrEqual">
      <formula>125000</formula>
    </cfRule>
    <cfRule type="cellIs" dxfId="47" priority="28" operator="greaterThanOrEqual">
      <formula>30000</formula>
    </cfRule>
    <cfRule type="cellIs" dxfId="46" priority="29" operator="greaterThanOrEqual">
      <formula>6250</formula>
    </cfRule>
    <cfRule type="cellIs" dxfId="45" priority="30" operator="lessThan">
      <formula>6250</formula>
    </cfRule>
  </conditionalFormatting>
  <conditionalFormatting sqref="D28:AM28">
    <cfRule type="cellIs" dxfId="44" priority="1" operator="greaterThanOrEqual">
      <formula>500000</formula>
    </cfRule>
    <cfRule type="cellIs" dxfId="43" priority="2" operator="greaterThanOrEqual">
      <formula>125000</formula>
    </cfRule>
    <cfRule type="cellIs" dxfId="42" priority="3" operator="greaterThanOrEqual">
      <formula>30000</formula>
    </cfRule>
    <cfRule type="cellIs" dxfId="41" priority="4" operator="greaterThanOrEqual">
      <formula>6250</formula>
    </cfRule>
    <cfRule type="cellIs" dxfId="40" priority="5" operator="lessThan">
      <formula>6250</formula>
    </cfRule>
  </conditionalFormatting>
  <conditionalFormatting sqref="D16:AM16">
    <cfRule type="cellIs" dxfId="39" priority="21" operator="greaterThanOrEqual">
      <formula>500000</formula>
    </cfRule>
    <cfRule type="cellIs" dxfId="38" priority="22" operator="greaterThanOrEqual">
      <formula>125000</formula>
    </cfRule>
    <cfRule type="cellIs" dxfId="37" priority="23" operator="greaterThanOrEqual">
      <formula>30000</formula>
    </cfRule>
    <cfRule type="cellIs" dxfId="36" priority="24" operator="greaterThanOrEqual">
      <formula>6250</formula>
    </cfRule>
    <cfRule type="cellIs" dxfId="35" priority="25" operator="lessThan">
      <formula>6250</formula>
    </cfRule>
  </conditionalFormatting>
  <conditionalFormatting sqref="D19:AM19">
    <cfRule type="cellIs" dxfId="34" priority="16" operator="greaterThanOrEqual">
      <formula>500000</formula>
    </cfRule>
    <cfRule type="cellIs" dxfId="33" priority="17" operator="greaterThanOrEqual">
      <formula>125000</formula>
    </cfRule>
    <cfRule type="cellIs" dxfId="32" priority="18" operator="greaterThanOrEqual">
      <formula>30000</formula>
    </cfRule>
    <cfRule type="cellIs" dxfId="31" priority="19" operator="greaterThanOrEqual">
      <formula>6250</formula>
    </cfRule>
    <cfRule type="cellIs" dxfId="30" priority="20" operator="lessThan">
      <formula>6250</formula>
    </cfRule>
  </conditionalFormatting>
  <conditionalFormatting sqref="D25:AM25">
    <cfRule type="cellIs" dxfId="29" priority="6" operator="greaterThanOrEqual">
      <formula>500000</formula>
    </cfRule>
    <cfRule type="cellIs" dxfId="28" priority="7" operator="greaterThanOrEqual">
      <formula>125000</formula>
    </cfRule>
    <cfRule type="cellIs" dxfId="27" priority="8" operator="greaterThanOrEqual">
      <formula>30000</formula>
    </cfRule>
    <cfRule type="cellIs" dxfId="26" priority="9" operator="greaterThanOrEqual">
      <formula>6250</formula>
    </cfRule>
    <cfRule type="cellIs" dxfId="25" priority="10" operator="lessThan">
      <formula>6250</formula>
    </cfRule>
  </conditionalFormatting>
  <dataValidations count="3">
    <dataValidation type="list" allowBlank="1" showInputMessage="1" showErrorMessage="1" sqref="D8 D11 F8 AB17 R14 H8 J8 F11 T14 H11 V14 X14 J11 L11 N11 Z14 L8 H26 N26 AL20 T26 Z26 AJ5 D17 F17 AJ8 AJ11 AH14 AH11 AJ14 AJ17 P11 R11 T11 V11 N8 AH8 P8 R8 T8 AD17 AF17 AB14 AH17 V8 X8 Z8 X11 D20 Z11 AB11 AD11 F20 AB8 AD8 H20 H17 V17 X17 Z17 AH5 AL17 AD14 AF26 D14 F14 H14 J14 L14 N14 P14 V20 X20 Z20 AB20 AD20 AF20 AH20 AJ20 AL26">
      <formula1>"1,0,032876,0,002739,0,001369,0,000274"</formula1>
    </dataValidation>
    <dataValidation type="list" allowBlank="1" showInputMessage="1" showErrorMessage="1" sqref="AE26 O14 E8 G5 E5 G8 I8 E11 Q14 G11 S14 I11 K11 M11 I5 K5 K8 I26 O26 AM20 U26 AA26 AK5 AC5 AE5 AK8 AK11 AI14 AI11 AK14 AK17 O11 Q11 S11 U11 M5 O5 M8 O8 AI23 AK23 AK26 AM14 E23 K26 I23 M23 U14 W14 W11 Y11 Q5 S5 Q8 S8 Y14 I17 W17 Y17 AA17 AE23 AM23 AI26 AM5 AA11 AC17 AC11 U5 U8 AM8 W5 S26 S23 Y26 Y23 AM11 Y5 W8 E20 AE11 AA5 AG17 AI8 AI5 AG11 AG14 U17 AG8 Y8 AG5 AA8 AC8 AE8 E26 K17 M17 O17 Q17 S17 AA14 AC14 AE14 AE17 AI17 AM17 AM26 M26 AI20 Q23 AK20 U23 E17 G17 AG26 G23 G26 K23 K20 O23 M20 Q26 O20 W23 W26 AA23 AC23 AC26 AG23 G20 I20 E14 G14 I14 K14 M14 W20 Y20 AA20 AC20 AE20 AG20 Q20 S20 U20">
      <formula1>"100%,80%,50%,25%,10%"</formula1>
    </dataValidation>
    <dataValidation type="list" allowBlank="1" showInputMessage="1" showErrorMessage="1" sqref="D5 F5 H5 J5 L5 N5 P5 R5 T5 V5 X5 Z5 AB5 AD5 AF8 AF11 AF5 AL5 AL8 AL11 AL14 AL23 AH26 AJ26 AJ23 AH23 AF23 AD23 AD26 AB26 AB23 Z23 X23 X26 V26 V23 T23 R17 T17 R23 R26 P26 P23 N20 L20 N23 L23 L26 AF14 J20 J23 H23 J26 F26 F23 D23 D26 J17 L17 N17 P17 P20 R20 T20">
      <formula1>"12,4,1,0,25,0,1"</formula1>
    </dataValidation>
  </dataValidations>
  <pageMargins left="0.7" right="0.7" top="0.75" bottom="0.75" header="0.3" footer="0.3"/>
  <pageSetup orientation="portrait" horizontalDpi="4294967293"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23"/>
  <sheetViews>
    <sheetView workbookViewId="0">
      <pane xSplit="4" ySplit="5" topLeftCell="E6" activePane="bottomRight" state="frozen"/>
      <selection pane="topRight" activeCell="E1" sqref="E1"/>
      <selection pane="bottomLeft" activeCell="A6" sqref="A6"/>
      <selection pane="bottomRight" sqref="A1:B3"/>
    </sheetView>
  </sheetViews>
  <sheetFormatPr baseColWidth="10" defaultColWidth="11.44140625" defaultRowHeight="10.199999999999999" x14ac:dyDescent="0.2"/>
  <cols>
    <col min="1" max="1" width="21.6640625" style="17" customWidth="1"/>
    <col min="2" max="2" width="11.21875" style="17" customWidth="1"/>
    <col min="3" max="3" width="9.109375" style="19" customWidth="1"/>
    <col min="4" max="4" width="9.44140625" style="19" customWidth="1"/>
    <col min="5" max="5" width="11.109375" style="17" customWidth="1"/>
    <col min="6" max="6" width="9.88671875" style="17" customWidth="1"/>
    <col min="7" max="7" width="8.6640625" style="17" customWidth="1"/>
    <col min="8" max="8" width="9.88671875" style="17" customWidth="1"/>
    <col min="9" max="9" width="8.6640625" style="17" customWidth="1"/>
    <col min="10" max="10" width="9.88671875" style="17" customWidth="1"/>
    <col min="11" max="11" width="8.6640625" style="17" customWidth="1"/>
    <col min="12" max="12" width="9.88671875" style="17" customWidth="1"/>
    <col min="13" max="13" width="8.6640625" style="17" customWidth="1"/>
    <col min="14" max="14" width="9.88671875" style="17" customWidth="1"/>
    <col min="15" max="15" width="8.6640625" style="17" customWidth="1"/>
    <col min="16" max="16" width="9.88671875" style="17" customWidth="1"/>
    <col min="17" max="17" width="8.6640625" style="17" customWidth="1"/>
    <col min="18" max="18" width="9.88671875" style="17" customWidth="1"/>
    <col min="19" max="19" width="8.6640625" style="17" customWidth="1"/>
    <col min="20" max="20" width="9.88671875" style="17" customWidth="1"/>
    <col min="21" max="21" width="8.6640625" style="17" customWidth="1"/>
    <col min="22" max="22" width="9.88671875" style="17" customWidth="1"/>
    <col min="23" max="23" width="8.6640625" style="17" customWidth="1"/>
    <col min="24" max="24" width="9.88671875" style="17" customWidth="1"/>
    <col min="25" max="25" width="8.6640625" style="17" customWidth="1"/>
    <col min="26" max="26" width="9.88671875" style="17" customWidth="1"/>
    <col min="27" max="27" width="8.6640625" style="17" customWidth="1"/>
    <col min="28" max="28" width="9.88671875" style="17" customWidth="1"/>
    <col min="29" max="29" width="8.6640625" style="17" customWidth="1"/>
    <col min="30" max="30" width="9.88671875" style="17" customWidth="1"/>
    <col min="31" max="31" width="8.6640625" style="17" customWidth="1"/>
    <col min="32" max="32" width="9.88671875" style="17" customWidth="1"/>
    <col min="33" max="33" width="8.6640625" style="17" customWidth="1"/>
    <col min="34" max="34" width="9.88671875" style="17" customWidth="1"/>
    <col min="35" max="35" width="8.6640625" style="17" customWidth="1"/>
    <col min="36" max="36" width="9.88671875" style="17" customWidth="1"/>
    <col min="37" max="37" width="8.6640625" style="17" customWidth="1"/>
    <col min="38" max="38" width="9.88671875" style="17" customWidth="1"/>
    <col min="39" max="39" width="8.6640625" style="17" customWidth="1"/>
    <col min="40" max="40" width="9.88671875" style="17" customWidth="1"/>
    <col min="41" max="41" width="8.6640625" style="17" customWidth="1"/>
    <col min="42" max="42" width="9.88671875" style="17" customWidth="1"/>
    <col min="43" max="43" width="8.6640625" style="17" customWidth="1"/>
    <col min="44" max="44" width="9.88671875" style="17" customWidth="1"/>
    <col min="45" max="45" width="8.6640625" style="17" customWidth="1"/>
    <col min="46" max="46" width="9.88671875" style="17" customWidth="1"/>
    <col min="47" max="47" width="8.6640625" style="17" customWidth="1"/>
    <col min="48" max="48" width="9.88671875" style="17" customWidth="1"/>
    <col min="49" max="49" width="8.6640625" style="17" customWidth="1"/>
    <col min="50" max="50" width="9.88671875" style="17" customWidth="1"/>
    <col min="51" max="51" width="8.6640625" style="17" customWidth="1"/>
    <col min="52" max="52" width="9.88671875" style="17" customWidth="1"/>
    <col min="53" max="53" width="8.6640625" style="17" customWidth="1"/>
    <col min="54" max="54" width="9.88671875" style="17" customWidth="1"/>
    <col min="55" max="55" width="8.6640625" style="17" customWidth="1"/>
    <col min="56" max="56" width="9.88671875" style="17" customWidth="1"/>
    <col min="57" max="58" width="10.21875" style="17" customWidth="1"/>
    <col min="59" max="60" width="11.21875" style="17" customWidth="1"/>
    <col min="61" max="62" width="13.77734375" style="17" customWidth="1"/>
    <col min="63" max="63" width="8.6640625" style="17" customWidth="1"/>
    <col min="64" max="64" width="9.88671875" style="17" customWidth="1"/>
    <col min="65" max="65" width="8.6640625" style="17" customWidth="1"/>
    <col min="66" max="66" width="9.88671875" style="17" customWidth="1"/>
    <col min="67" max="67" width="8.6640625" style="17" customWidth="1"/>
    <col min="68" max="68" width="9.88671875" style="17" customWidth="1"/>
    <col min="69" max="69" width="8.6640625" style="17" customWidth="1"/>
    <col min="70" max="70" width="9.88671875" style="17" customWidth="1"/>
    <col min="71" max="71" width="8.6640625" style="17" customWidth="1"/>
    <col min="72" max="72" width="9.88671875" style="17" customWidth="1"/>
    <col min="73" max="74" width="19.21875" style="17" customWidth="1"/>
    <col min="75" max="76" width="18.88671875" style="17" customWidth="1"/>
    <col min="77" max="78" width="19.21875" style="17" customWidth="1"/>
    <col min="79" max="79" width="12.33203125" style="17" customWidth="1"/>
    <col min="80" max="80" width="9.88671875" style="17" customWidth="1"/>
    <col min="81" max="81" width="10.44140625" style="17" customWidth="1"/>
    <col min="82" max="82" width="9.88671875" style="17" customWidth="1"/>
    <col min="83" max="83" width="9.77734375" style="17" customWidth="1"/>
    <col min="84" max="84" width="9.88671875" style="17" customWidth="1"/>
    <col min="85" max="85" width="8.6640625" style="17" customWidth="1"/>
    <col min="86" max="86" width="9.88671875" style="17" customWidth="1"/>
    <col min="87" max="87" width="8.6640625" style="17" customWidth="1"/>
    <col min="88" max="88" width="9.88671875" style="17" customWidth="1"/>
    <col min="89" max="16384" width="11.44140625" style="17"/>
  </cols>
  <sheetData>
    <row r="1" spans="1:88" ht="13.5" customHeight="1" x14ac:dyDescent="0.2">
      <c r="A1" s="132" t="s">
        <v>57</v>
      </c>
      <c r="B1" s="133"/>
      <c r="C1" s="147" t="s">
        <v>238</v>
      </c>
      <c r="D1" s="148"/>
      <c r="E1" s="119" t="s">
        <v>218</v>
      </c>
      <c r="F1" s="120"/>
      <c r="G1" s="120"/>
      <c r="H1" s="120"/>
      <c r="I1" s="120"/>
      <c r="J1" s="121"/>
      <c r="K1" s="119" t="s">
        <v>217</v>
      </c>
      <c r="L1" s="120"/>
      <c r="M1" s="120"/>
      <c r="N1" s="120"/>
      <c r="O1" s="119" t="s">
        <v>219</v>
      </c>
      <c r="P1" s="120"/>
      <c r="Q1" s="120"/>
      <c r="R1" s="120"/>
      <c r="S1" s="120"/>
      <c r="T1" s="121"/>
      <c r="U1" s="119" t="s">
        <v>220</v>
      </c>
      <c r="V1" s="120"/>
      <c r="W1" s="120"/>
      <c r="X1" s="120"/>
      <c r="Y1" s="120"/>
      <c r="Z1" s="121"/>
      <c r="AA1" s="119" t="s">
        <v>221</v>
      </c>
      <c r="AB1" s="120"/>
      <c r="AC1" s="120"/>
      <c r="AD1" s="120"/>
      <c r="AE1" s="119" t="s">
        <v>223</v>
      </c>
      <c r="AF1" s="120"/>
      <c r="AG1" s="120"/>
      <c r="AH1" s="120"/>
      <c r="AI1" s="120"/>
      <c r="AJ1" s="121"/>
      <c r="AK1" s="119" t="s">
        <v>224</v>
      </c>
      <c r="AL1" s="120"/>
      <c r="AM1" s="120"/>
      <c r="AN1" s="120"/>
      <c r="AO1" s="120"/>
      <c r="AP1" s="121"/>
      <c r="AQ1" s="119" t="s">
        <v>222</v>
      </c>
      <c r="AR1" s="120"/>
      <c r="AS1" s="120"/>
      <c r="AT1" s="120"/>
      <c r="AU1" s="119" t="s">
        <v>226</v>
      </c>
      <c r="AV1" s="120"/>
      <c r="AW1" s="120"/>
      <c r="AX1" s="120"/>
      <c r="AY1" s="120"/>
      <c r="AZ1" s="121"/>
      <c r="BA1" s="119" t="s">
        <v>225</v>
      </c>
      <c r="BB1" s="120"/>
      <c r="BC1" s="120"/>
      <c r="BD1" s="120"/>
      <c r="BE1" s="119" t="s">
        <v>228</v>
      </c>
      <c r="BF1" s="120"/>
      <c r="BG1" s="119" t="s">
        <v>229</v>
      </c>
      <c r="BH1" s="120"/>
      <c r="BI1" s="119" t="s">
        <v>230</v>
      </c>
      <c r="BJ1" s="120"/>
      <c r="BK1" s="119" t="s">
        <v>231</v>
      </c>
      <c r="BL1" s="120"/>
      <c r="BM1" s="120"/>
      <c r="BN1" s="120"/>
      <c r="BO1" s="120"/>
      <c r="BP1" s="121"/>
      <c r="BQ1" s="119" t="s">
        <v>227</v>
      </c>
      <c r="BR1" s="120"/>
      <c r="BS1" s="120"/>
      <c r="BT1" s="120"/>
      <c r="BU1" s="119" t="s">
        <v>232</v>
      </c>
      <c r="BV1" s="120"/>
      <c r="BW1" s="119" t="s">
        <v>233</v>
      </c>
      <c r="BX1" s="120"/>
      <c r="BY1" s="119" t="s">
        <v>234</v>
      </c>
      <c r="BZ1" s="120"/>
      <c r="CA1" s="119" t="s">
        <v>235</v>
      </c>
      <c r="CB1" s="120"/>
      <c r="CC1" s="120"/>
      <c r="CD1" s="120"/>
      <c r="CE1" s="120"/>
      <c r="CF1" s="121"/>
      <c r="CG1" s="119" t="s">
        <v>236</v>
      </c>
      <c r="CH1" s="120"/>
      <c r="CI1" s="120"/>
      <c r="CJ1" s="120"/>
    </row>
    <row r="2" spans="1:88" ht="49.2" customHeight="1" thickBot="1" x14ac:dyDescent="0.25">
      <c r="A2" s="143"/>
      <c r="B2" s="144"/>
      <c r="C2" s="149"/>
      <c r="D2" s="150"/>
      <c r="E2" s="122"/>
      <c r="F2" s="123"/>
      <c r="G2" s="123"/>
      <c r="H2" s="123"/>
      <c r="I2" s="123"/>
      <c r="J2" s="124"/>
      <c r="K2" s="122"/>
      <c r="L2" s="123"/>
      <c r="M2" s="123"/>
      <c r="N2" s="123"/>
      <c r="O2" s="122"/>
      <c r="P2" s="123"/>
      <c r="Q2" s="123"/>
      <c r="R2" s="123"/>
      <c r="S2" s="123"/>
      <c r="T2" s="124"/>
      <c r="U2" s="122"/>
      <c r="V2" s="123"/>
      <c r="W2" s="123"/>
      <c r="X2" s="123"/>
      <c r="Y2" s="123"/>
      <c r="Z2" s="124"/>
      <c r="AA2" s="122"/>
      <c r="AB2" s="123"/>
      <c r="AC2" s="123"/>
      <c r="AD2" s="123"/>
      <c r="AE2" s="122"/>
      <c r="AF2" s="123"/>
      <c r="AG2" s="123"/>
      <c r="AH2" s="123"/>
      <c r="AI2" s="123"/>
      <c r="AJ2" s="124"/>
      <c r="AK2" s="122"/>
      <c r="AL2" s="123"/>
      <c r="AM2" s="123"/>
      <c r="AN2" s="123"/>
      <c r="AO2" s="123"/>
      <c r="AP2" s="124"/>
      <c r="AQ2" s="122"/>
      <c r="AR2" s="123"/>
      <c r="AS2" s="123"/>
      <c r="AT2" s="123"/>
      <c r="AU2" s="122"/>
      <c r="AV2" s="123"/>
      <c r="AW2" s="123"/>
      <c r="AX2" s="123"/>
      <c r="AY2" s="123"/>
      <c r="AZ2" s="124"/>
      <c r="BA2" s="122"/>
      <c r="BB2" s="123"/>
      <c r="BC2" s="123"/>
      <c r="BD2" s="123"/>
      <c r="BE2" s="122"/>
      <c r="BF2" s="123"/>
      <c r="BG2" s="122"/>
      <c r="BH2" s="123"/>
      <c r="BI2" s="122"/>
      <c r="BJ2" s="123"/>
      <c r="BK2" s="122"/>
      <c r="BL2" s="123"/>
      <c r="BM2" s="123"/>
      <c r="BN2" s="123"/>
      <c r="BO2" s="123"/>
      <c r="BP2" s="124"/>
      <c r="BQ2" s="122"/>
      <c r="BR2" s="123"/>
      <c r="BS2" s="123"/>
      <c r="BT2" s="123"/>
      <c r="BU2" s="122"/>
      <c r="BV2" s="123"/>
      <c r="BW2" s="122"/>
      <c r="BX2" s="123"/>
      <c r="BY2" s="122"/>
      <c r="BZ2" s="123"/>
      <c r="CA2" s="122"/>
      <c r="CB2" s="123"/>
      <c r="CC2" s="123"/>
      <c r="CD2" s="123"/>
      <c r="CE2" s="123"/>
      <c r="CF2" s="124"/>
      <c r="CG2" s="122"/>
      <c r="CH2" s="123"/>
      <c r="CI2" s="123"/>
      <c r="CJ2" s="123"/>
    </row>
    <row r="3" spans="1:88" s="23" customFormat="1" ht="13.8" customHeight="1" thickBot="1" x14ac:dyDescent="0.3">
      <c r="A3" s="143"/>
      <c r="B3" s="144"/>
      <c r="C3" s="142" t="s">
        <v>246</v>
      </c>
      <c r="D3" s="129"/>
      <c r="E3" s="128" t="s">
        <v>166</v>
      </c>
      <c r="F3" s="129"/>
      <c r="G3" s="128" t="s">
        <v>167</v>
      </c>
      <c r="H3" s="129"/>
      <c r="I3" s="128" t="s">
        <v>168</v>
      </c>
      <c r="J3" s="129"/>
      <c r="K3" s="128" t="s">
        <v>166</v>
      </c>
      <c r="L3" s="129"/>
      <c r="M3" s="128" t="s">
        <v>167</v>
      </c>
      <c r="N3" s="129"/>
      <c r="O3" s="128" t="s">
        <v>166</v>
      </c>
      <c r="P3" s="129"/>
      <c r="Q3" s="128" t="s">
        <v>167</v>
      </c>
      <c r="R3" s="129"/>
      <c r="S3" s="128" t="s">
        <v>168</v>
      </c>
      <c r="T3" s="129"/>
      <c r="U3" s="128" t="s">
        <v>166</v>
      </c>
      <c r="V3" s="129"/>
      <c r="W3" s="128" t="s">
        <v>167</v>
      </c>
      <c r="X3" s="129"/>
      <c r="Y3" s="128" t="s">
        <v>168</v>
      </c>
      <c r="Z3" s="129"/>
      <c r="AA3" s="128" t="s">
        <v>166</v>
      </c>
      <c r="AB3" s="129"/>
      <c r="AC3" s="128" t="s">
        <v>167</v>
      </c>
      <c r="AD3" s="129"/>
      <c r="AE3" s="128" t="s">
        <v>166</v>
      </c>
      <c r="AF3" s="129"/>
      <c r="AG3" s="128" t="s">
        <v>167</v>
      </c>
      <c r="AH3" s="129"/>
      <c r="AI3" s="128" t="s">
        <v>168</v>
      </c>
      <c r="AJ3" s="129"/>
      <c r="AK3" s="128" t="s">
        <v>166</v>
      </c>
      <c r="AL3" s="129"/>
      <c r="AM3" s="128" t="s">
        <v>167</v>
      </c>
      <c r="AN3" s="129"/>
      <c r="AO3" s="128" t="s">
        <v>168</v>
      </c>
      <c r="AP3" s="129"/>
      <c r="AQ3" s="128" t="s">
        <v>166</v>
      </c>
      <c r="AR3" s="129"/>
      <c r="AS3" s="128" t="s">
        <v>167</v>
      </c>
      <c r="AT3" s="129"/>
      <c r="AU3" s="128" t="s">
        <v>166</v>
      </c>
      <c r="AV3" s="129"/>
      <c r="AW3" s="128" t="s">
        <v>167</v>
      </c>
      <c r="AX3" s="129"/>
      <c r="AY3" s="128" t="s">
        <v>168</v>
      </c>
      <c r="AZ3" s="129"/>
      <c r="BA3" s="128" t="s">
        <v>166</v>
      </c>
      <c r="BB3" s="129"/>
      <c r="BC3" s="128" t="s">
        <v>167</v>
      </c>
      <c r="BD3" s="129"/>
      <c r="BE3" s="128" t="s">
        <v>168</v>
      </c>
      <c r="BF3" s="129"/>
      <c r="BG3" s="128" t="s">
        <v>168</v>
      </c>
      <c r="BH3" s="129"/>
      <c r="BI3" s="128" t="s">
        <v>168</v>
      </c>
      <c r="BJ3" s="129"/>
      <c r="BK3" s="128" t="s">
        <v>166</v>
      </c>
      <c r="BL3" s="129"/>
      <c r="BM3" s="128" t="s">
        <v>167</v>
      </c>
      <c r="BN3" s="129"/>
      <c r="BO3" s="128" t="s">
        <v>168</v>
      </c>
      <c r="BP3" s="129"/>
      <c r="BQ3" s="128" t="s">
        <v>166</v>
      </c>
      <c r="BR3" s="129"/>
      <c r="BS3" s="128" t="s">
        <v>167</v>
      </c>
      <c r="BT3" s="129"/>
      <c r="BU3" s="128" t="s">
        <v>168</v>
      </c>
      <c r="BV3" s="129"/>
      <c r="BW3" s="128" t="s">
        <v>168</v>
      </c>
      <c r="BX3" s="129"/>
      <c r="BY3" s="128" t="s">
        <v>168</v>
      </c>
      <c r="BZ3" s="129"/>
      <c r="CA3" s="128" t="s">
        <v>166</v>
      </c>
      <c r="CB3" s="129"/>
      <c r="CC3" s="128" t="s">
        <v>167</v>
      </c>
      <c r="CD3" s="129"/>
      <c r="CE3" s="128" t="s">
        <v>168</v>
      </c>
      <c r="CF3" s="129"/>
      <c r="CG3" s="128" t="s">
        <v>166</v>
      </c>
      <c r="CH3" s="129"/>
      <c r="CI3" s="128" t="s">
        <v>167</v>
      </c>
      <c r="CJ3" s="129"/>
    </row>
    <row r="4" spans="1:88" s="23" customFormat="1" ht="31.2" thickBot="1" x14ac:dyDescent="0.3">
      <c r="A4" s="151" t="s">
        <v>237</v>
      </c>
      <c r="C4" s="59" t="s">
        <v>247</v>
      </c>
      <c r="D4" s="59" t="s">
        <v>248</v>
      </c>
      <c r="E4" s="54">
        <f>'Parte 2. Riesgo Inherente'!D23</f>
        <v>12</v>
      </c>
      <c r="F4" s="60">
        <f>'Parte 2. Riesgo Inherente'!D24</f>
        <v>500000</v>
      </c>
      <c r="G4" s="54">
        <f>'Parte 2. Riesgo Inherente'!F23</f>
        <v>12</v>
      </c>
      <c r="H4" s="60">
        <f>'Parte 2. Riesgo Inherente'!F24</f>
        <v>500000</v>
      </c>
      <c r="I4" s="54">
        <f>'Parte 2. Riesgo Inherente'!H23</f>
        <v>12</v>
      </c>
      <c r="J4" s="60">
        <f>'Parte 2. Riesgo Inherente'!H24</f>
        <v>500000</v>
      </c>
      <c r="K4" s="54">
        <f>'Parte 2. Riesgo Inherente'!D26</f>
        <v>12</v>
      </c>
      <c r="L4" s="60">
        <f>'Parte 2. Riesgo Inherente'!D27</f>
        <v>500000</v>
      </c>
      <c r="M4" s="54">
        <f>'Parte 2. Riesgo Inherente'!F26</f>
        <v>12</v>
      </c>
      <c r="N4" s="60">
        <f>'Parte 2. Riesgo Inherente'!F27</f>
        <v>500000</v>
      </c>
      <c r="O4" s="54">
        <f>'Parte 2. Riesgo Inherente'!J17</f>
        <v>12</v>
      </c>
      <c r="P4" s="60">
        <f>'Parte 2. Riesgo Inherente'!J18</f>
        <v>500000</v>
      </c>
      <c r="Q4" s="54">
        <f>'Parte 2. Riesgo Inherente'!L17</f>
        <v>12</v>
      </c>
      <c r="R4" s="60">
        <f>'Parte 2. Riesgo Inherente'!L18</f>
        <v>500000</v>
      </c>
      <c r="S4" s="54">
        <f>'Parte 2. Riesgo Inherente'!N17</f>
        <v>12</v>
      </c>
      <c r="T4" s="60">
        <f>'Parte 2. Riesgo Inherente'!N18</f>
        <v>400000</v>
      </c>
      <c r="U4" s="54">
        <f>'Parte 2. Riesgo Inherente'!J23</f>
        <v>12</v>
      </c>
      <c r="V4" s="60">
        <f>'Parte 2. Riesgo Inherente'!J24</f>
        <v>500000</v>
      </c>
      <c r="W4" s="54">
        <f>'Parte 2. Riesgo Inherente'!L23</f>
        <v>12</v>
      </c>
      <c r="X4" s="60">
        <f>'Parte 2. Riesgo Inherente'!L24</f>
        <v>500000</v>
      </c>
      <c r="Y4" s="54">
        <f>'Parte 2. Riesgo Inherente'!N23</f>
        <v>12</v>
      </c>
      <c r="Z4" s="60">
        <f>'Parte 2. Riesgo Inherente'!N24</f>
        <v>500000</v>
      </c>
      <c r="AA4" s="54">
        <f>'Parte 2. Riesgo Inherente'!J26</f>
        <v>12</v>
      </c>
      <c r="AB4" s="60">
        <f>'Parte 2. Riesgo Inherente'!J27</f>
        <v>500000</v>
      </c>
      <c r="AC4" s="54">
        <f>'Parte 2. Riesgo Inherente'!L26</f>
        <v>12</v>
      </c>
      <c r="AD4" s="60">
        <f>'Parte 2. Riesgo Inherente'!L27</f>
        <v>500000</v>
      </c>
      <c r="AE4" s="54">
        <f>'Parte 2. Riesgo Inherente'!P17</f>
        <v>12</v>
      </c>
      <c r="AF4" s="60">
        <f>'Parte 2. Riesgo Inherente'!P18</f>
        <v>500000</v>
      </c>
      <c r="AG4" s="54">
        <f>'Parte 2. Riesgo Inherente'!R17</f>
        <v>12</v>
      </c>
      <c r="AH4" s="60">
        <f>'Parte 2. Riesgo Inherente'!R18</f>
        <v>500000</v>
      </c>
      <c r="AI4" s="54">
        <f>'Parte 2. Riesgo Inherente'!T17</f>
        <v>12</v>
      </c>
      <c r="AJ4" s="60">
        <f>'Parte 2. Riesgo Inherente'!T18</f>
        <v>400000</v>
      </c>
      <c r="AK4" s="54">
        <f>'Parte 2. Riesgo Inherente'!P23</f>
        <v>12</v>
      </c>
      <c r="AL4" s="60">
        <f>'Parte 2. Riesgo Inherente'!P24</f>
        <v>500000</v>
      </c>
      <c r="AM4" s="54">
        <f>'Parte 2. Riesgo Inherente'!R23</f>
        <v>12</v>
      </c>
      <c r="AN4" s="60">
        <f>'Parte 2. Riesgo Inherente'!R24</f>
        <v>500000</v>
      </c>
      <c r="AO4" s="54">
        <f>'Parte 2. Riesgo Inherente'!T23</f>
        <v>12</v>
      </c>
      <c r="AP4" s="60">
        <f>'Parte 2. Riesgo Inherente'!T24</f>
        <v>500000</v>
      </c>
      <c r="AQ4" s="54">
        <f>'Parte 2. Riesgo Inherente'!P26</f>
        <v>12</v>
      </c>
      <c r="AR4" s="60">
        <f>'Parte 2. Riesgo Inherente'!P27</f>
        <v>500000</v>
      </c>
      <c r="AS4" s="54">
        <f>'Parte 2. Riesgo Inherente'!R26</f>
        <v>12</v>
      </c>
      <c r="AT4" s="60">
        <f>'Parte 2. Riesgo Inherente'!R27</f>
        <v>500000</v>
      </c>
      <c r="AU4" s="54">
        <f>'Parte 2. Riesgo Inherente'!V23</f>
        <v>12</v>
      </c>
      <c r="AV4" s="60">
        <f>'Parte 2. Riesgo Inherente'!V24</f>
        <v>500000</v>
      </c>
      <c r="AW4" s="54">
        <f>'Parte 2. Riesgo Inherente'!X23</f>
        <v>12</v>
      </c>
      <c r="AX4" s="60">
        <f>'Parte 2. Riesgo Inherente'!X24</f>
        <v>500000</v>
      </c>
      <c r="AY4" s="54">
        <f>'Parte 2. Riesgo Inherente'!Z23</f>
        <v>12</v>
      </c>
      <c r="AZ4" s="60">
        <f>'Parte 2. Riesgo Inherente'!Z24</f>
        <v>500000</v>
      </c>
      <c r="BA4" s="54">
        <f>'Parte 2. Riesgo Inherente'!V26</f>
        <v>12</v>
      </c>
      <c r="BB4" s="60">
        <f>'Parte 2. Riesgo Inherente'!V27</f>
        <v>500000</v>
      </c>
      <c r="BC4" s="54">
        <f>'Parte 2. Riesgo Inherente'!X26</f>
        <v>12</v>
      </c>
      <c r="BD4" s="60">
        <f>'Parte 2. Riesgo Inherente'!X27</f>
        <v>500000</v>
      </c>
      <c r="BE4" s="54">
        <f>'Parte 2. Riesgo Inherente'!AF5</f>
        <v>1</v>
      </c>
      <c r="BF4" s="60">
        <f>'Parte 2. Riesgo Inherente'!AF6</f>
        <v>500000</v>
      </c>
      <c r="BG4" s="54">
        <f>'Parte 2. Riesgo Inherente'!AF11</f>
        <v>1</v>
      </c>
      <c r="BH4" s="60">
        <f>'Parte 2. Riesgo Inherente'!AF12</f>
        <v>500000</v>
      </c>
      <c r="BI4" s="54">
        <f>'Parte 2. Riesgo Inherente'!AF14</f>
        <v>4</v>
      </c>
      <c r="BJ4" s="60">
        <f>'Parte 2. Riesgo Inherente'!AF15</f>
        <v>250000</v>
      </c>
      <c r="BK4" s="54">
        <f>'Parte 2. Riesgo Inherente'!AB23</f>
        <v>12</v>
      </c>
      <c r="BL4" s="60">
        <f>'Parte 2. Riesgo Inherente'!AB24</f>
        <v>500000</v>
      </c>
      <c r="BM4" s="54">
        <f>'Parte 2. Riesgo Inherente'!AD23</f>
        <v>12</v>
      </c>
      <c r="BN4" s="60">
        <f>'Parte 2. Riesgo Inherente'!AD24</f>
        <v>500000</v>
      </c>
      <c r="BO4" s="54">
        <f>'Parte 2. Riesgo Inherente'!AF23</f>
        <v>12</v>
      </c>
      <c r="BP4" s="60">
        <f>'Parte 2. Riesgo Inherente'!AF24</f>
        <v>500000</v>
      </c>
      <c r="BQ4" s="54">
        <f>'Parte 2. Riesgo Inherente'!AB26</f>
        <v>12</v>
      </c>
      <c r="BR4" s="60">
        <f>'Parte 2. Riesgo Inherente'!AB27</f>
        <v>500000</v>
      </c>
      <c r="BS4" s="54">
        <f>'Parte 2. Riesgo Inherente'!AD26</f>
        <v>12</v>
      </c>
      <c r="BT4" s="60">
        <f>'Parte 2. Riesgo Inherente'!AD27</f>
        <v>500000</v>
      </c>
      <c r="BU4" s="54">
        <f>'Parte 2. Riesgo Inherente'!AL5</f>
        <v>1</v>
      </c>
      <c r="BV4" s="60">
        <f>'Parte 2. Riesgo Inherente'!AL6</f>
        <v>500000</v>
      </c>
      <c r="BW4" s="54">
        <f>'Parte 2. Riesgo Inherente'!AL11</f>
        <v>1</v>
      </c>
      <c r="BX4" s="60">
        <f>'Parte 2. Riesgo Inherente'!AL12</f>
        <v>500000</v>
      </c>
      <c r="BY4" s="54">
        <f>'Parte 2. Riesgo Inherente'!AL14</f>
        <v>4</v>
      </c>
      <c r="BZ4" s="60">
        <f>'Parte 2. Riesgo Inherente'!AL15</f>
        <v>250000</v>
      </c>
      <c r="CA4" s="54">
        <f>'Parte 2. Riesgo Inherente'!AH23</f>
        <v>12</v>
      </c>
      <c r="CB4" s="60">
        <f>'Parte 2. Riesgo Inherente'!AH24</f>
        <v>500000</v>
      </c>
      <c r="CC4" s="54">
        <f>'Parte 2. Riesgo Inherente'!AJ23</f>
        <v>12</v>
      </c>
      <c r="CD4" s="60">
        <f>'Parte 2. Riesgo Inherente'!AJ24</f>
        <v>500000</v>
      </c>
      <c r="CE4" s="54">
        <f>'Parte 2. Riesgo Inherente'!AL23</f>
        <v>12</v>
      </c>
      <c r="CF4" s="60">
        <f>'Parte 2. Riesgo Inherente'!AL24</f>
        <v>500000</v>
      </c>
      <c r="CG4" s="54">
        <f>'Parte 2. Riesgo Inherente'!AH26</f>
        <v>12</v>
      </c>
      <c r="CH4" s="60">
        <f>'Parte 2. Riesgo Inherente'!AH27</f>
        <v>500000</v>
      </c>
      <c r="CI4" s="54">
        <f>'Parte 2. Riesgo Inherente'!AJ26</f>
        <v>12</v>
      </c>
      <c r="CJ4" s="60">
        <f>'Parte 2. Riesgo Inherente'!AJ27</f>
        <v>500000</v>
      </c>
    </row>
    <row r="5" spans="1:88" s="23" customFormat="1" ht="13.8" customHeight="1" thickBot="1" x14ac:dyDescent="0.3">
      <c r="A5" s="151"/>
      <c r="C5" s="145" t="s">
        <v>58</v>
      </c>
      <c r="D5" s="146"/>
      <c r="E5" s="136">
        <f>E4*F4</f>
        <v>6000000</v>
      </c>
      <c r="F5" s="137"/>
      <c r="G5" s="90">
        <f>G4*H4</f>
        <v>6000000</v>
      </c>
      <c r="H5" s="91"/>
      <c r="I5" s="90">
        <f>I4*J4</f>
        <v>6000000</v>
      </c>
      <c r="J5" s="91"/>
      <c r="K5" s="90">
        <f t="shared" ref="K5" si="0">K4*L4</f>
        <v>6000000</v>
      </c>
      <c r="L5" s="91"/>
      <c r="M5" s="90">
        <f t="shared" ref="M5" si="1">M4*N4</f>
        <v>6000000</v>
      </c>
      <c r="N5" s="91"/>
      <c r="O5" s="90">
        <f t="shared" ref="O5" si="2">O4*P4</f>
        <v>6000000</v>
      </c>
      <c r="P5" s="91"/>
      <c r="Q5" s="90">
        <f t="shared" ref="Q5" si="3">Q4*R4</f>
        <v>6000000</v>
      </c>
      <c r="R5" s="91"/>
      <c r="S5" s="90">
        <f t="shared" ref="S5" si="4">S4*T4</f>
        <v>4800000</v>
      </c>
      <c r="T5" s="91"/>
      <c r="U5" s="90">
        <f t="shared" ref="U5" si="5">U4*V4</f>
        <v>6000000</v>
      </c>
      <c r="V5" s="91"/>
      <c r="W5" s="90">
        <f t="shared" ref="W5" si="6">W4*X4</f>
        <v>6000000</v>
      </c>
      <c r="X5" s="91"/>
      <c r="Y5" s="90">
        <f t="shared" ref="Y5" si="7">Y4*Z4</f>
        <v>6000000</v>
      </c>
      <c r="Z5" s="91"/>
      <c r="AA5" s="90">
        <f t="shared" ref="AA5" si="8">AA4*AB4</f>
        <v>6000000</v>
      </c>
      <c r="AB5" s="91"/>
      <c r="AC5" s="90">
        <f t="shared" ref="AC5" si="9">AC4*AD4</f>
        <v>6000000</v>
      </c>
      <c r="AD5" s="91"/>
      <c r="AE5" s="90">
        <f t="shared" ref="AE5" si="10">AE4*AF4</f>
        <v>6000000</v>
      </c>
      <c r="AF5" s="91"/>
      <c r="AG5" s="90">
        <f t="shared" ref="AG5" si="11">AG4*AH4</f>
        <v>6000000</v>
      </c>
      <c r="AH5" s="91"/>
      <c r="AI5" s="90">
        <f t="shared" ref="AI5" si="12">AI4*AJ4</f>
        <v>4800000</v>
      </c>
      <c r="AJ5" s="91"/>
      <c r="AK5" s="90">
        <f t="shared" ref="AK5" si="13">AK4*AL4</f>
        <v>6000000</v>
      </c>
      <c r="AL5" s="91"/>
      <c r="AM5" s="90">
        <f t="shared" ref="AM5" si="14">AM4*AN4</f>
        <v>6000000</v>
      </c>
      <c r="AN5" s="91"/>
      <c r="AO5" s="90">
        <f t="shared" ref="AO5" si="15">AO4*AP4</f>
        <v>6000000</v>
      </c>
      <c r="AP5" s="91"/>
      <c r="AQ5" s="90">
        <f t="shared" ref="AQ5" si="16">AQ4*AR4</f>
        <v>6000000</v>
      </c>
      <c r="AR5" s="91"/>
      <c r="AS5" s="90">
        <f t="shared" ref="AS5" si="17">AS4*AT4</f>
        <v>6000000</v>
      </c>
      <c r="AT5" s="91"/>
      <c r="AU5" s="90">
        <f t="shared" ref="AU5" si="18">AU4*AV4</f>
        <v>6000000</v>
      </c>
      <c r="AV5" s="91"/>
      <c r="AW5" s="90">
        <f t="shared" ref="AW5" si="19">AW4*AX4</f>
        <v>6000000</v>
      </c>
      <c r="AX5" s="91"/>
      <c r="AY5" s="90">
        <f t="shared" ref="AY5" si="20">AY4*AZ4</f>
        <v>6000000</v>
      </c>
      <c r="AZ5" s="91"/>
      <c r="BA5" s="90">
        <f t="shared" ref="BA5" si="21">BA4*BB4</f>
        <v>6000000</v>
      </c>
      <c r="BB5" s="91"/>
      <c r="BC5" s="90">
        <f t="shared" ref="BC5" si="22">BC4*BD4</f>
        <v>6000000</v>
      </c>
      <c r="BD5" s="91"/>
      <c r="BE5" s="90">
        <f t="shared" ref="BE5" si="23">BE4*BF4</f>
        <v>500000</v>
      </c>
      <c r="BF5" s="91"/>
      <c r="BG5" s="90">
        <f t="shared" ref="BG5" si="24">BG4*BH4</f>
        <v>500000</v>
      </c>
      <c r="BH5" s="91"/>
      <c r="BI5" s="90">
        <f t="shared" ref="BI5" si="25">BI4*BJ4</f>
        <v>1000000</v>
      </c>
      <c r="BJ5" s="91"/>
      <c r="BK5" s="90">
        <f t="shared" ref="BK5" si="26">BK4*BL4</f>
        <v>6000000</v>
      </c>
      <c r="BL5" s="91"/>
      <c r="BM5" s="90">
        <f t="shared" ref="BM5" si="27">BM4*BN4</f>
        <v>6000000</v>
      </c>
      <c r="BN5" s="91"/>
      <c r="BO5" s="90">
        <f t="shared" ref="BO5" si="28">BO4*BP4</f>
        <v>6000000</v>
      </c>
      <c r="BP5" s="91"/>
      <c r="BQ5" s="90">
        <f t="shared" ref="BQ5" si="29">BQ4*BR4</f>
        <v>6000000</v>
      </c>
      <c r="BR5" s="91"/>
      <c r="BS5" s="90">
        <f t="shared" ref="BS5" si="30">BS4*BT4</f>
        <v>6000000</v>
      </c>
      <c r="BT5" s="91"/>
      <c r="BU5" s="90">
        <f t="shared" ref="BU5" si="31">BU4*BV4</f>
        <v>500000</v>
      </c>
      <c r="BV5" s="91"/>
      <c r="BW5" s="90">
        <f t="shared" ref="BW5" si="32">BW4*BX4</f>
        <v>500000</v>
      </c>
      <c r="BX5" s="91"/>
      <c r="BY5" s="90">
        <f t="shared" ref="BY5" si="33">BY4*BZ4</f>
        <v>1000000</v>
      </c>
      <c r="BZ5" s="91"/>
      <c r="CA5" s="90">
        <f t="shared" ref="CA5" si="34">CA4*CB4</f>
        <v>6000000</v>
      </c>
      <c r="CB5" s="91"/>
      <c r="CC5" s="90">
        <f t="shared" ref="CC5" si="35">CC4*CD4</f>
        <v>6000000</v>
      </c>
      <c r="CD5" s="91"/>
      <c r="CE5" s="90">
        <f t="shared" ref="CE5" si="36">CE4*CF4</f>
        <v>6000000</v>
      </c>
      <c r="CF5" s="91"/>
      <c r="CG5" s="90">
        <f t="shared" ref="CG5" si="37">CG4*CH4</f>
        <v>6000000</v>
      </c>
      <c r="CH5" s="91"/>
      <c r="CI5" s="90">
        <f t="shared" ref="CI5" si="38">CI4*CJ4</f>
        <v>6000000</v>
      </c>
      <c r="CJ5" s="91"/>
    </row>
    <row r="6" spans="1:88" ht="30.6" x14ac:dyDescent="0.2">
      <c r="A6" s="138" t="s">
        <v>241</v>
      </c>
      <c r="B6" s="139"/>
      <c r="C6" s="139"/>
      <c r="D6" s="139"/>
      <c r="E6" s="55" t="s">
        <v>239</v>
      </c>
      <c r="F6" s="57" t="s">
        <v>240</v>
      </c>
      <c r="G6" s="55" t="s">
        <v>239</v>
      </c>
      <c r="H6" s="57" t="s">
        <v>240</v>
      </c>
      <c r="I6" s="55" t="s">
        <v>239</v>
      </c>
      <c r="J6" s="57" t="s">
        <v>240</v>
      </c>
      <c r="K6" s="55" t="s">
        <v>239</v>
      </c>
      <c r="L6" s="57" t="s">
        <v>240</v>
      </c>
      <c r="M6" s="55" t="s">
        <v>239</v>
      </c>
      <c r="N6" s="57" t="s">
        <v>240</v>
      </c>
      <c r="O6" s="55" t="s">
        <v>239</v>
      </c>
      <c r="P6" s="57" t="s">
        <v>240</v>
      </c>
      <c r="Q6" s="55" t="s">
        <v>239</v>
      </c>
      <c r="R6" s="57" t="s">
        <v>240</v>
      </c>
      <c r="S6" s="55" t="s">
        <v>239</v>
      </c>
      <c r="T6" s="57" t="s">
        <v>240</v>
      </c>
      <c r="U6" s="55" t="s">
        <v>239</v>
      </c>
      <c r="V6" s="57" t="s">
        <v>240</v>
      </c>
      <c r="W6" s="55" t="s">
        <v>239</v>
      </c>
      <c r="X6" s="57" t="s">
        <v>240</v>
      </c>
      <c r="Y6" s="55" t="s">
        <v>239</v>
      </c>
      <c r="Z6" s="57" t="s">
        <v>240</v>
      </c>
      <c r="AA6" s="55" t="s">
        <v>239</v>
      </c>
      <c r="AB6" s="57" t="s">
        <v>240</v>
      </c>
      <c r="AC6" s="55" t="s">
        <v>239</v>
      </c>
      <c r="AD6" s="57" t="s">
        <v>240</v>
      </c>
      <c r="AE6" s="55" t="s">
        <v>239</v>
      </c>
      <c r="AF6" s="57" t="s">
        <v>240</v>
      </c>
      <c r="AG6" s="55" t="s">
        <v>239</v>
      </c>
      <c r="AH6" s="57" t="s">
        <v>240</v>
      </c>
      <c r="AI6" s="55" t="s">
        <v>239</v>
      </c>
      <c r="AJ6" s="57" t="s">
        <v>240</v>
      </c>
      <c r="AK6" s="55" t="s">
        <v>239</v>
      </c>
      <c r="AL6" s="57" t="s">
        <v>240</v>
      </c>
      <c r="AM6" s="55" t="s">
        <v>239</v>
      </c>
      <c r="AN6" s="57" t="s">
        <v>240</v>
      </c>
      <c r="AO6" s="55" t="s">
        <v>239</v>
      </c>
      <c r="AP6" s="57" t="s">
        <v>240</v>
      </c>
      <c r="AQ6" s="55" t="s">
        <v>239</v>
      </c>
      <c r="AR6" s="57" t="s">
        <v>240</v>
      </c>
      <c r="AS6" s="55" t="s">
        <v>239</v>
      </c>
      <c r="AT6" s="57" t="s">
        <v>240</v>
      </c>
      <c r="AU6" s="55" t="s">
        <v>239</v>
      </c>
      <c r="AV6" s="57" t="s">
        <v>240</v>
      </c>
      <c r="AW6" s="55" t="s">
        <v>239</v>
      </c>
      <c r="AX6" s="57" t="s">
        <v>240</v>
      </c>
      <c r="AY6" s="55" t="s">
        <v>239</v>
      </c>
      <c r="AZ6" s="57" t="s">
        <v>240</v>
      </c>
      <c r="BA6" s="55" t="s">
        <v>239</v>
      </c>
      <c r="BB6" s="57" t="s">
        <v>240</v>
      </c>
      <c r="BC6" s="55" t="s">
        <v>239</v>
      </c>
      <c r="BD6" s="57" t="s">
        <v>240</v>
      </c>
      <c r="BE6" s="55" t="s">
        <v>239</v>
      </c>
      <c r="BF6" s="57" t="s">
        <v>240</v>
      </c>
      <c r="BG6" s="55" t="s">
        <v>239</v>
      </c>
      <c r="BH6" s="57" t="s">
        <v>240</v>
      </c>
      <c r="BI6" s="55" t="s">
        <v>239</v>
      </c>
      <c r="BJ6" s="57" t="s">
        <v>240</v>
      </c>
      <c r="BK6" s="55" t="s">
        <v>239</v>
      </c>
      <c r="BL6" s="57" t="s">
        <v>240</v>
      </c>
      <c r="BM6" s="55" t="s">
        <v>239</v>
      </c>
      <c r="BN6" s="57" t="s">
        <v>240</v>
      </c>
      <c r="BO6" s="55" t="s">
        <v>239</v>
      </c>
      <c r="BP6" s="57" t="s">
        <v>240</v>
      </c>
      <c r="BQ6" s="55" t="s">
        <v>239</v>
      </c>
      <c r="BR6" s="57" t="s">
        <v>240</v>
      </c>
      <c r="BS6" s="55" t="s">
        <v>239</v>
      </c>
      <c r="BT6" s="57" t="s">
        <v>240</v>
      </c>
      <c r="BU6" s="55" t="s">
        <v>239</v>
      </c>
      <c r="BV6" s="57" t="s">
        <v>240</v>
      </c>
      <c r="BW6" s="55" t="s">
        <v>239</v>
      </c>
      <c r="BX6" s="57" t="s">
        <v>240</v>
      </c>
      <c r="BY6" s="55" t="s">
        <v>239</v>
      </c>
      <c r="BZ6" s="57" t="s">
        <v>240</v>
      </c>
      <c r="CA6" s="55" t="s">
        <v>239</v>
      </c>
      <c r="CB6" s="57" t="s">
        <v>240</v>
      </c>
      <c r="CC6" s="55" t="s">
        <v>239</v>
      </c>
      <c r="CD6" s="57" t="s">
        <v>240</v>
      </c>
      <c r="CE6" s="55" t="s">
        <v>239</v>
      </c>
      <c r="CF6" s="57" t="s">
        <v>240</v>
      </c>
      <c r="CG6" s="55" t="s">
        <v>239</v>
      </c>
      <c r="CH6" s="57" t="s">
        <v>240</v>
      </c>
      <c r="CI6" s="55" t="s">
        <v>239</v>
      </c>
      <c r="CJ6" s="57" t="s">
        <v>240</v>
      </c>
    </row>
    <row r="7" spans="1:88" ht="13.2" customHeight="1" thickBot="1" x14ac:dyDescent="0.25">
      <c r="A7" s="140"/>
      <c r="B7" s="141"/>
      <c r="C7" s="141"/>
      <c r="D7" s="141"/>
      <c r="E7" s="61"/>
      <c r="F7" s="58"/>
      <c r="G7" s="56"/>
      <c r="H7" s="58"/>
      <c r="I7" s="56"/>
      <c r="J7" s="58"/>
      <c r="K7" s="61">
        <v>0.2</v>
      </c>
      <c r="L7" s="58"/>
      <c r="M7" s="61">
        <v>0.2</v>
      </c>
      <c r="N7" s="58"/>
      <c r="O7" s="61">
        <v>0.6</v>
      </c>
      <c r="P7" s="58"/>
      <c r="Q7" s="61">
        <v>0.6</v>
      </c>
      <c r="R7" s="58"/>
      <c r="S7" s="61">
        <v>0.6</v>
      </c>
      <c r="T7" s="58"/>
      <c r="U7" s="56"/>
      <c r="V7" s="58"/>
      <c r="W7" s="56"/>
      <c r="X7" s="58"/>
      <c r="Y7" s="56"/>
      <c r="Z7" s="58"/>
      <c r="AA7" s="61">
        <v>0.2</v>
      </c>
      <c r="AB7" s="58"/>
      <c r="AC7" s="61">
        <v>0.2</v>
      </c>
      <c r="AD7" s="58"/>
      <c r="AE7" s="61">
        <v>0.6</v>
      </c>
      <c r="AF7" s="58"/>
      <c r="AG7" s="61">
        <v>0.6</v>
      </c>
      <c r="AH7" s="58"/>
      <c r="AI7" s="61">
        <v>0.6</v>
      </c>
      <c r="AJ7" s="58"/>
      <c r="AK7" s="56"/>
      <c r="AL7" s="58"/>
      <c r="AM7" s="56"/>
      <c r="AN7" s="58"/>
      <c r="AO7" s="56"/>
      <c r="AP7" s="58"/>
      <c r="AQ7" s="61">
        <v>0.2</v>
      </c>
      <c r="AR7" s="58"/>
      <c r="AS7" s="61">
        <v>0.2</v>
      </c>
      <c r="AT7" s="58"/>
      <c r="AU7" s="56"/>
      <c r="AV7" s="58"/>
      <c r="AW7" s="56"/>
      <c r="AX7" s="58"/>
      <c r="AY7" s="56"/>
      <c r="AZ7" s="58"/>
      <c r="BA7" s="61">
        <v>0.2</v>
      </c>
      <c r="BB7" s="58"/>
      <c r="BC7" s="61">
        <v>0.2</v>
      </c>
      <c r="BD7" s="58"/>
      <c r="BE7" s="56"/>
      <c r="BF7" s="58"/>
      <c r="BG7" s="56"/>
      <c r="BH7" s="58"/>
      <c r="BI7" s="56"/>
      <c r="BJ7" s="58"/>
      <c r="BK7" s="56"/>
      <c r="BL7" s="58"/>
      <c r="BM7" s="56"/>
      <c r="BN7" s="58"/>
      <c r="BO7" s="56"/>
      <c r="BP7" s="58"/>
      <c r="BQ7" s="61">
        <v>0.2</v>
      </c>
      <c r="BR7" s="58"/>
      <c r="BS7" s="61">
        <v>0.2</v>
      </c>
      <c r="BT7" s="58"/>
      <c r="BU7" s="56"/>
      <c r="BV7" s="58"/>
      <c r="BW7" s="56"/>
      <c r="BX7" s="58"/>
      <c r="BY7" s="56"/>
      <c r="BZ7" s="58"/>
      <c r="CA7" s="56"/>
      <c r="CB7" s="58"/>
      <c r="CC7" s="56"/>
      <c r="CD7" s="58"/>
      <c r="CE7" s="56"/>
      <c r="CF7" s="58"/>
      <c r="CG7" s="61">
        <v>0.2</v>
      </c>
      <c r="CH7" s="58"/>
      <c r="CI7" s="61">
        <v>0.2</v>
      </c>
      <c r="CJ7" s="58"/>
    </row>
    <row r="8" spans="1:88" ht="30.6" x14ac:dyDescent="0.2">
      <c r="A8" s="138" t="s">
        <v>242</v>
      </c>
      <c r="B8" s="139"/>
      <c r="C8" s="139"/>
      <c r="D8" s="139"/>
      <c r="E8" s="55" t="s">
        <v>239</v>
      </c>
      <c r="F8" s="57" t="s">
        <v>240</v>
      </c>
      <c r="G8" s="55" t="s">
        <v>239</v>
      </c>
      <c r="H8" s="57" t="s">
        <v>240</v>
      </c>
      <c r="I8" s="55" t="s">
        <v>239</v>
      </c>
      <c r="J8" s="57" t="s">
        <v>240</v>
      </c>
      <c r="K8" s="55" t="s">
        <v>239</v>
      </c>
      <c r="L8" s="57" t="s">
        <v>240</v>
      </c>
      <c r="M8" s="55" t="s">
        <v>239</v>
      </c>
      <c r="N8" s="57" t="s">
        <v>240</v>
      </c>
      <c r="O8" s="55" t="s">
        <v>239</v>
      </c>
      <c r="P8" s="57" t="s">
        <v>240</v>
      </c>
      <c r="Q8" s="55" t="s">
        <v>239</v>
      </c>
      <c r="R8" s="57" t="s">
        <v>240</v>
      </c>
      <c r="S8" s="55" t="s">
        <v>239</v>
      </c>
      <c r="T8" s="57" t="s">
        <v>240</v>
      </c>
      <c r="U8" s="55" t="s">
        <v>239</v>
      </c>
      <c r="V8" s="57" t="s">
        <v>240</v>
      </c>
      <c r="W8" s="55" t="s">
        <v>239</v>
      </c>
      <c r="X8" s="57" t="s">
        <v>240</v>
      </c>
      <c r="Y8" s="55" t="s">
        <v>239</v>
      </c>
      <c r="Z8" s="57" t="s">
        <v>240</v>
      </c>
      <c r="AA8" s="55" t="s">
        <v>239</v>
      </c>
      <c r="AB8" s="57" t="s">
        <v>240</v>
      </c>
      <c r="AC8" s="55" t="s">
        <v>239</v>
      </c>
      <c r="AD8" s="57" t="s">
        <v>240</v>
      </c>
      <c r="AE8" s="55" t="s">
        <v>239</v>
      </c>
      <c r="AF8" s="57" t="s">
        <v>240</v>
      </c>
      <c r="AG8" s="55" t="s">
        <v>239</v>
      </c>
      <c r="AH8" s="57" t="s">
        <v>240</v>
      </c>
      <c r="AI8" s="55" t="s">
        <v>239</v>
      </c>
      <c r="AJ8" s="57" t="s">
        <v>240</v>
      </c>
      <c r="AK8" s="55" t="s">
        <v>239</v>
      </c>
      <c r="AL8" s="57" t="s">
        <v>240</v>
      </c>
      <c r="AM8" s="55" t="s">
        <v>239</v>
      </c>
      <c r="AN8" s="57" t="s">
        <v>240</v>
      </c>
      <c r="AO8" s="55" t="s">
        <v>239</v>
      </c>
      <c r="AP8" s="57" t="s">
        <v>240</v>
      </c>
      <c r="AQ8" s="55" t="s">
        <v>239</v>
      </c>
      <c r="AR8" s="57" t="s">
        <v>240</v>
      </c>
      <c r="AS8" s="55" t="s">
        <v>239</v>
      </c>
      <c r="AT8" s="57" t="s">
        <v>240</v>
      </c>
      <c r="AU8" s="55" t="s">
        <v>239</v>
      </c>
      <c r="AV8" s="57" t="s">
        <v>240</v>
      </c>
      <c r="AW8" s="55" t="s">
        <v>239</v>
      </c>
      <c r="AX8" s="57" t="s">
        <v>240</v>
      </c>
      <c r="AY8" s="55" t="s">
        <v>239</v>
      </c>
      <c r="AZ8" s="57" t="s">
        <v>240</v>
      </c>
      <c r="BA8" s="55" t="s">
        <v>239</v>
      </c>
      <c r="BB8" s="57" t="s">
        <v>240</v>
      </c>
      <c r="BC8" s="55" t="s">
        <v>239</v>
      </c>
      <c r="BD8" s="57" t="s">
        <v>240</v>
      </c>
      <c r="BE8" s="55" t="s">
        <v>239</v>
      </c>
      <c r="BF8" s="57" t="s">
        <v>240</v>
      </c>
      <c r="BG8" s="55" t="s">
        <v>239</v>
      </c>
      <c r="BH8" s="57" t="s">
        <v>240</v>
      </c>
      <c r="BI8" s="55" t="s">
        <v>239</v>
      </c>
      <c r="BJ8" s="57" t="s">
        <v>240</v>
      </c>
      <c r="BK8" s="55" t="s">
        <v>239</v>
      </c>
      <c r="BL8" s="57" t="s">
        <v>240</v>
      </c>
      <c r="BM8" s="55" t="s">
        <v>239</v>
      </c>
      <c r="BN8" s="57" t="s">
        <v>240</v>
      </c>
      <c r="BO8" s="55" t="s">
        <v>239</v>
      </c>
      <c r="BP8" s="57" t="s">
        <v>240</v>
      </c>
      <c r="BQ8" s="55" t="s">
        <v>239</v>
      </c>
      <c r="BR8" s="57" t="s">
        <v>240</v>
      </c>
      <c r="BS8" s="55" t="s">
        <v>239</v>
      </c>
      <c r="BT8" s="57" t="s">
        <v>240</v>
      </c>
      <c r="BU8" s="55" t="s">
        <v>239</v>
      </c>
      <c r="BV8" s="57" t="s">
        <v>240</v>
      </c>
      <c r="BW8" s="55" t="s">
        <v>239</v>
      </c>
      <c r="BX8" s="57" t="s">
        <v>240</v>
      </c>
      <c r="BY8" s="55" t="s">
        <v>239</v>
      </c>
      <c r="BZ8" s="57" t="s">
        <v>240</v>
      </c>
      <c r="CA8" s="55" t="s">
        <v>239</v>
      </c>
      <c r="CB8" s="57" t="s">
        <v>240</v>
      </c>
      <c r="CC8" s="55" t="s">
        <v>239</v>
      </c>
      <c r="CD8" s="57" t="s">
        <v>240</v>
      </c>
      <c r="CE8" s="55" t="s">
        <v>239</v>
      </c>
      <c r="CF8" s="57" t="s">
        <v>240</v>
      </c>
      <c r="CG8" s="55" t="s">
        <v>239</v>
      </c>
      <c r="CH8" s="57" t="s">
        <v>240</v>
      </c>
      <c r="CI8" s="55" t="s">
        <v>239</v>
      </c>
      <c r="CJ8" s="57" t="s">
        <v>240</v>
      </c>
    </row>
    <row r="9" spans="1:88" ht="13.2" customHeight="1" thickBot="1" x14ac:dyDescent="0.25">
      <c r="A9" s="140"/>
      <c r="B9" s="141"/>
      <c r="C9" s="141"/>
      <c r="D9" s="141"/>
      <c r="E9" s="61"/>
      <c r="F9" s="58"/>
      <c r="G9" s="56"/>
      <c r="H9" s="58">
        <v>0.9</v>
      </c>
      <c r="I9" s="56"/>
      <c r="J9" s="58">
        <v>0.9</v>
      </c>
      <c r="K9" s="56"/>
      <c r="L9" s="58"/>
      <c r="M9" s="56"/>
      <c r="N9" s="58">
        <v>0.9</v>
      </c>
      <c r="O9" s="56"/>
      <c r="P9" s="58"/>
      <c r="Q9" s="56"/>
      <c r="R9" s="58">
        <v>0.9</v>
      </c>
      <c r="S9" s="56"/>
      <c r="T9" s="58">
        <v>0.9</v>
      </c>
      <c r="U9" s="56"/>
      <c r="V9" s="58"/>
      <c r="W9" s="56"/>
      <c r="X9" s="58">
        <v>0.9</v>
      </c>
      <c r="Y9" s="56"/>
      <c r="Z9" s="58">
        <v>0.9</v>
      </c>
      <c r="AA9" s="56"/>
      <c r="AB9" s="58"/>
      <c r="AC9" s="56"/>
      <c r="AD9" s="58">
        <v>0.9</v>
      </c>
      <c r="AE9" s="56"/>
      <c r="AF9" s="58"/>
      <c r="AG9" s="56"/>
      <c r="AH9" s="58">
        <v>0.9</v>
      </c>
      <c r="AI9" s="56"/>
      <c r="AJ9" s="58">
        <v>0.9</v>
      </c>
      <c r="AK9" s="56"/>
      <c r="AL9" s="58"/>
      <c r="AM9" s="56"/>
      <c r="AN9" s="58">
        <v>0.9</v>
      </c>
      <c r="AO9" s="56"/>
      <c r="AP9" s="58">
        <v>0.9</v>
      </c>
      <c r="AQ9" s="56"/>
      <c r="AR9" s="58"/>
      <c r="AS9" s="56"/>
      <c r="AT9" s="58">
        <v>0.9</v>
      </c>
      <c r="AU9" s="56"/>
      <c r="AV9" s="58"/>
      <c r="AW9" s="56"/>
      <c r="AX9" s="58">
        <v>0.9</v>
      </c>
      <c r="AY9" s="56"/>
      <c r="AZ9" s="58"/>
      <c r="BA9" s="56"/>
      <c r="BB9" s="58"/>
      <c r="BC9" s="56"/>
      <c r="BD9" s="58">
        <v>0.9</v>
      </c>
      <c r="BE9" s="56"/>
      <c r="BF9" s="58"/>
      <c r="BG9" s="56"/>
      <c r="BH9" s="58"/>
      <c r="BI9" s="56"/>
      <c r="BJ9" s="58"/>
      <c r="BK9" s="56"/>
      <c r="BL9" s="58"/>
      <c r="BM9" s="56"/>
      <c r="BN9" s="58">
        <v>0.9</v>
      </c>
      <c r="BO9" s="56"/>
      <c r="BP9" s="58">
        <v>0.9</v>
      </c>
      <c r="BQ9" s="56"/>
      <c r="BR9" s="58"/>
      <c r="BS9" s="56"/>
      <c r="BT9" s="58">
        <v>0.9</v>
      </c>
      <c r="BU9" s="56"/>
      <c r="BV9" s="58">
        <v>0.9</v>
      </c>
      <c r="BW9" s="56"/>
      <c r="BX9" s="58">
        <v>0.9</v>
      </c>
      <c r="BY9" s="56"/>
      <c r="BZ9" s="58">
        <v>0.9</v>
      </c>
      <c r="CA9" s="56"/>
      <c r="CB9" s="58"/>
      <c r="CC9" s="56"/>
      <c r="CD9" s="58">
        <v>0.9</v>
      </c>
      <c r="CE9" s="56"/>
      <c r="CF9" s="58">
        <v>0.9</v>
      </c>
      <c r="CG9" s="56"/>
      <c r="CH9" s="58"/>
      <c r="CI9" s="56"/>
      <c r="CJ9" s="58">
        <v>0.9</v>
      </c>
    </row>
    <row r="10" spans="1:88" ht="30.6" x14ac:dyDescent="0.2">
      <c r="A10" s="138" t="s">
        <v>243</v>
      </c>
      <c r="B10" s="139"/>
      <c r="C10" s="139"/>
      <c r="D10" s="139"/>
      <c r="E10" s="55" t="s">
        <v>239</v>
      </c>
      <c r="F10" s="57" t="s">
        <v>240</v>
      </c>
      <c r="G10" s="55" t="s">
        <v>239</v>
      </c>
      <c r="H10" s="57" t="s">
        <v>240</v>
      </c>
      <c r="I10" s="55" t="s">
        <v>239</v>
      </c>
      <c r="J10" s="57" t="s">
        <v>240</v>
      </c>
      <c r="K10" s="55" t="s">
        <v>239</v>
      </c>
      <c r="L10" s="57" t="s">
        <v>240</v>
      </c>
      <c r="M10" s="55" t="s">
        <v>239</v>
      </c>
      <c r="N10" s="57" t="s">
        <v>240</v>
      </c>
      <c r="O10" s="55" t="s">
        <v>239</v>
      </c>
      <c r="P10" s="57" t="s">
        <v>240</v>
      </c>
      <c r="Q10" s="55" t="s">
        <v>239</v>
      </c>
      <c r="R10" s="57" t="s">
        <v>240</v>
      </c>
      <c r="S10" s="55" t="s">
        <v>239</v>
      </c>
      <c r="T10" s="57" t="s">
        <v>240</v>
      </c>
      <c r="U10" s="55" t="s">
        <v>239</v>
      </c>
      <c r="V10" s="57" t="s">
        <v>240</v>
      </c>
      <c r="W10" s="55" t="s">
        <v>239</v>
      </c>
      <c r="X10" s="57" t="s">
        <v>240</v>
      </c>
      <c r="Y10" s="55" t="s">
        <v>239</v>
      </c>
      <c r="Z10" s="57" t="s">
        <v>240</v>
      </c>
      <c r="AA10" s="55" t="s">
        <v>239</v>
      </c>
      <c r="AB10" s="57" t="s">
        <v>240</v>
      </c>
      <c r="AC10" s="55" t="s">
        <v>239</v>
      </c>
      <c r="AD10" s="57" t="s">
        <v>240</v>
      </c>
      <c r="AE10" s="55" t="s">
        <v>239</v>
      </c>
      <c r="AF10" s="57" t="s">
        <v>240</v>
      </c>
      <c r="AG10" s="55" t="s">
        <v>239</v>
      </c>
      <c r="AH10" s="57" t="s">
        <v>240</v>
      </c>
      <c r="AI10" s="55" t="s">
        <v>239</v>
      </c>
      <c r="AJ10" s="57" t="s">
        <v>240</v>
      </c>
      <c r="AK10" s="55" t="s">
        <v>239</v>
      </c>
      <c r="AL10" s="57" t="s">
        <v>240</v>
      </c>
      <c r="AM10" s="55" t="s">
        <v>239</v>
      </c>
      <c r="AN10" s="57" t="s">
        <v>240</v>
      </c>
      <c r="AO10" s="55" t="s">
        <v>239</v>
      </c>
      <c r="AP10" s="57" t="s">
        <v>240</v>
      </c>
      <c r="AQ10" s="55" t="s">
        <v>239</v>
      </c>
      <c r="AR10" s="57" t="s">
        <v>240</v>
      </c>
      <c r="AS10" s="55" t="s">
        <v>239</v>
      </c>
      <c r="AT10" s="57" t="s">
        <v>240</v>
      </c>
      <c r="AU10" s="55" t="s">
        <v>239</v>
      </c>
      <c r="AV10" s="57" t="s">
        <v>240</v>
      </c>
      <c r="AW10" s="55" t="s">
        <v>239</v>
      </c>
      <c r="AX10" s="57" t="s">
        <v>240</v>
      </c>
      <c r="AY10" s="55" t="s">
        <v>239</v>
      </c>
      <c r="AZ10" s="57" t="s">
        <v>240</v>
      </c>
      <c r="BA10" s="55" t="s">
        <v>239</v>
      </c>
      <c r="BB10" s="57" t="s">
        <v>240</v>
      </c>
      <c r="BC10" s="55" t="s">
        <v>239</v>
      </c>
      <c r="BD10" s="57" t="s">
        <v>240</v>
      </c>
      <c r="BE10" s="55" t="s">
        <v>239</v>
      </c>
      <c r="BF10" s="57" t="s">
        <v>240</v>
      </c>
      <c r="BG10" s="55" t="s">
        <v>239</v>
      </c>
      <c r="BH10" s="57" t="s">
        <v>240</v>
      </c>
      <c r="BI10" s="55" t="s">
        <v>239</v>
      </c>
      <c r="BJ10" s="57" t="s">
        <v>240</v>
      </c>
      <c r="BK10" s="55" t="s">
        <v>239</v>
      </c>
      <c r="BL10" s="57" t="s">
        <v>240</v>
      </c>
      <c r="BM10" s="55" t="s">
        <v>239</v>
      </c>
      <c r="BN10" s="57" t="s">
        <v>240</v>
      </c>
      <c r="BO10" s="55" t="s">
        <v>239</v>
      </c>
      <c r="BP10" s="57" t="s">
        <v>240</v>
      </c>
      <c r="BQ10" s="55" t="s">
        <v>239</v>
      </c>
      <c r="BR10" s="57" t="s">
        <v>240</v>
      </c>
      <c r="BS10" s="55" t="s">
        <v>239</v>
      </c>
      <c r="BT10" s="57" t="s">
        <v>240</v>
      </c>
      <c r="BU10" s="55" t="s">
        <v>239</v>
      </c>
      <c r="BV10" s="57" t="s">
        <v>240</v>
      </c>
      <c r="BW10" s="55" t="s">
        <v>239</v>
      </c>
      <c r="BX10" s="57" t="s">
        <v>240</v>
      </c>
      <c r="BY10" s="55" t="s">
        <v>239</v>
      </c>
      <c r="BZ10" s="57" t="s">
        <v>240</v>
      </c>
      <c r="CA10" s="55" t="s">
        <v>239</v>
      </c>
      <c r="CB10" s="57" t="s">
        <v>240</v>
      </c>
      <c r="CC10" s="55" t="s">
        <v>239</v>
      </c>
      <c r="CD10" s="57" t="s">
        <v>240</v>
      </c>
      <c r="CE10" s="55" t="s">
        <v>239</v>
      </c>
      <c r="CF10" s="57" t="s">
        <v>240</v>
      </c>
      <c r="CG10" s="55" t="s">
        <v>239</v>
      </c>
      <c r="CH10" s="57" t="s">
        <v>240</v>
      </c>
      <c r="CI10" s="55" t="s">
        <v>239</v>
      </c>
      <c r="CJ10" s="57" t="s">
        <v>240</v>
      </c>
    </row>
    <row r="11" spans="1:88" ht="13.2" customHeight="1" thickBot="1" x14ac:dyDescent="0.25">
      <c r="A11" s="140"/>
      <c r="B11" s="141"/>
      <c r="C11" s="141"/>
      <c r="D11" s="141"/>
      <c r="E11" s="61">
        <v>0.2</v>
      </c>
      <c r="F11" s="58"/>
      <c r="G11" s="61">
        <v>0.2</v>
      </c>
      <c r="H11" s="58"/>
      <c r="I11" s="61">
        <v>0.2</v>
      </c>
      <c r="J11" s="58"/>
      <c r="K11" s="61">
        <v>0.2</v>
      </c>
      <c r="L11" s="58"/>
      <c r="M11" s="61">
        <v>0.2</v>
      </c>
      <c r="N11" s="58"/>
      <c r="O11" s="61">
        <v>0.2</v>
      </c>
      <c r="P11" s="58"/>
      <c r="Q11" s="61">
        <v>0.2</v>
      </c>
      <c r="R11" s="58"/>
      <c r="S11" s="61">
        <v>0.2</v>
      </c>
      <c r="T11" s="58"/>
      <c r="U11" s="61">
        <v>0.2</v>
      </c>
      <c r="V11" s="58"/>
      <c r="W11" s="61">
        <v>0.2</v>
      </c>
      <c r="X11" s="58"/>
      <c r="Y11" s="61">
        <v>0.2</v>
      </c>
      <c r="Z11" s="58"/>
      <c r="AA11" s="61">
        <v>0.2</v>
      </c>
      <c r="AB11" s="58"/>
      <c r="AC11" s="61">
        <v>0.2</v>
      </c>
      <c r="AD11" s="58"/>
      <c r="AE11" s="61">
        <v>0.2</v>
      </c>
      <c r="AF11" s="58"/>
      <c r="AG11" s="61">
        <v>0.2</v>
      </c>
      <c r="AH11" s="58"/>
      <c r="AI11" s="61">
        <v>0.2</v>
      </c>
      <c r="AJ11" s="58"/>
      <c r="AK11" s="61">
        <v>0.2</v>
      </c>
      <c r="AL11" s="58"/>
      <c r="AM11" s="61">
        <v>0.2</v>
      </c>
      <c r="AN11" s="58"/>
      <c r="AO11" s="61">
        <v>0.2</v>
      </c>
      <c r="AP11" s="58"/>
      <c r="AQ11" s="61">
        <v>0.2</v>
      </c>
      <c r="AR11" s="58"/>
      <c r="AS11" s="61">
        <v>0.2</v>
      </c>
      <c r="AT11" s="58"/>
      <c r="AU11" s="61">
        <v>0.2</v>
      </c>
      <c r="AV11" s="58"/>
      <c r="AW11" s="61">
        <v>0.2</v>
      </c>
      <c r="AX11" s="58"/>
      <c r="AY11" s="61">
        <v>0.2</v>
      </c>
      <c r="AZ11" s="58"/>
      <c r="BA11" s="61">
        <v>0.2</v>
      </c>
      <c r="BB11" s="58"/>
      <c r="BC11" s="61">
        <v>0.2</v>
      </c>
      <c r="BD11" s="58"/>
      <c r="BE11" s="56"/>
      <c r="BF11" s="58"/>
      <c r="BG11" s="56"/>
      <c r="BH11" s="58"/>
      <c r="BI11" s="56"/>
      <c r="BJ11" s="58"/>
      <c r="BK11" s="61">
        <v>0.2</v>
      </c>
      <c r="BL11" s="58"/>
      <c r="BM11" s="61">
        <v>0.2</v>
      </c>
      <c r="BN11" s="58"/>
      <c r="BO11" s="61">
        <v>0.2</v>
      </c>
      <c r="BP11" s="58"/>
      <c r="BQ11" s="61">
        <v>0.2</v>
      </c>
      <c r="BR11" s="58"/>
      <c r="BS11" s="61">
        <v>0.2</v>
      </c>
      <c r="BT11" s="58"/>
      <c r="BU11" s="56"/>
      <c r="BV11" s="58"/>
      <c r="BW11" s="56"/>
      <c r="BX11" s="58"/>
      <c r="BY11" s="56"/>
      <c r="BZ11" s="58"/>
      <c r="CA11" s="61">
        <v>0.2</v>
      </c>
      <c r="CB11" s="58"/>
      <c r="CC11" s="61">
        <v>0.2</v>
      </c>
      <c r="CD11" s="58"/>
      <c r="CE11" s="61">
        <v>0.2</v>
      </c>
      <c r="CF11" s="58"/>
      <c r="CG11" s="61">
        <v>0.2</v>
      </c>
      <c r="CH11" s="58"/>
      <c r="CI11" s="61">
        <v>0.2</v>
      </c>
      <c r="CJ11" s="58"/>
    </row>
    <row r="12" spans="1:88" ht="30.6" x14ac:dyDescent="0.2">
      <c r="A12" s="138" t="s">
        <v>250</v>
      </c>
      <c r="B12" s="139"/>
      <c r="C12" s="139"/>
      <c r="D12" s="139"/>
      <c r="E12" s="55" t="s">
        <v>239</v>
      </c>
      <c r="F12" s="57" t="s">
        <v>240</v>
      </c>
      <c r="G12" s="55" t="s">
        <v>239</v>
      </c>
      <c r="H12" s="57" t="s">
        <v>240</v>
      </c>
      <c r="I12" s="55" t="s">
        <v>239</v>
      </c>
      <c r="J12" s="57" t="s">
        <v>240</v>
      </c>
      <c r="K12" s="55" t="s">
        <v>239</v>
      </c>
      <c r="L12" s="57" t="s">
        <v>240</v>
      </c>
      <c r="M12" s="55" t="s">
        <v>239</v>
      </c>
      <c r="N12" s="57" t="s">
        <v>240</v>
      </c>
      <c r="O12" s="55" t="s">
        <v>239</v>
      </c>
      <c r="P12" s="57" t="s">
        <v>240</v>
      </c>
      <c r="Q12" s="55" t="s">
        <v>239</v>
      </c>
      <c r="R12" s="57" t="s">
        <v>240</v>
      </c>
      <c r="S12" s="55" t="s">
        <v>239</v>
      </c>
      <c r="T12" s="57" t="s">
        <v>240</v>
      </c>
      <c r="U12" s="55" t="s">
        <v>239</v>
      </c>
      <c r="V12" s="57" t="s">
        <v>240</v>
      </c>
      <c r="W12" s="55" t="s">
        <v>239</v>
      </c>
      <c r="X12" s="57" t="s">
        <v>240</v>
      </c>
      <c r="Y12" s="55" t="s">
        <v>239</v>
      </c>
      <c r="Z12" s="57" t="s">
        <v>240</v>
      </c>
      <c r="AA12" s="55" t="s">
        <v>239</v>
      </c>
      <c r="AB12" s="57" t="s">
        <v>240</v>
      </c>
      <c r="AC12" s="55" t="s">
        <v>239</v>
      </c>
      <c r="AD12" s="57" t="s">
        <v>240</v>
      </c>
      <c r="AE12" s="55" t="s">
        <v>239</v>
      </c>
      <c r="AF12" s="57" t="s">
        <v>240</v>
      </c>
      <c r="AG12" s="55" t="s">
        <v>239</v>
      </c>
      <c r="AH12" s="57" t="s">
        <v>240</v>
      </c>
      <c r="AI12" s="55" t="s">
        <v>239</v>
      </c>
      <c r="AJ12" s="57" t="s">
        <v>240</v>
      </c>
      <c r="AK12" s="55" t="s">
        <v>239</v>
      </c>
      <c r="AL12" s="57" t="s">
        <v>240</v>
      </c>
      <c r="AM12" s="55" t="s">
        <v>239</v>
      </c>
      <c r="AN12" s="57" t="s">
        <v>240</v>
      </c>
      <c r="AO12" s="55" t="s">
        <v>239</v>
      </c>
      <c r="AP12" s="57" t="s">
        <v>240</v>
      </c>
      <c r="AQ12" s="55" t="s">
        <v>239</v>
      </c>
      <c r="AR12" s="57" t="s">
        <v>240</v>
      </c>
      <c r="AS12" s="55" t="s">
        <v>239</v>
      </c>
      <c r="AT12" s="57" t="s">
        <v>240</v>
      </c>
      <c r="AU12" s="55" t="s">
        <v>239</v>
      </c>
      <c r="AV12" s="57" t="s">
        <v>240</v>
      </c>
      <c r="AW12" s="55" t="s">
        <v>239</v>
      </c>
      <c r="AX12" s="57" t="s">
        <v>240</v>
      </c>
      <c r="AY12" s="55" t="s">
        <v>239</v>
      </c>
      <c r="AZ12" s="57" t="s">
        <v>240</v>
      </c>
      <c r="BA12" s="55" t="s">
        <v>239</v>
      </c>
      <c r="BB12" s="57" t="s">
        <v>240</v>
      </c>
      <c r="BC12" s="55" t="s">
        <v>239</v>
      </c>
      <c r="BD12" s="57" t="s">
        <v>240</v>
      </c>
      <c r="BE12" s="55" t="s">
        <v>239</v>
      </c>
      <c r="BF12" s="57" t="s">
        <v>240</v>
      </c>
      <c r="BG12" s="55" t="s">
        <v>239</v>
      </c>
      <c r="BH12" s="57" t="s">
        <v>240</v>
      </c>
      <c r="BI12" s="55" t="s">
        <v>239</v>
      </c>
      <c r="BJ12" s="57" t="s">
        <v>240</v>
      </c>
      <c r="BK12" s="55" t="s">
        <v>239</v>
      </c>
      <c r="BL12" s="57" t="s">
        <v>240</v>
      </c>
      <c r="BM12" s="55" t="s">
        <v>239</v>
      </c>
      <c r="BN12" s="57" t="s">
        <v>240</v>
      </c>
      <c r="BO12" s="55" t="s">
        <v>239</v>
      </c>
      <c r="BP12" s="57" t="s">
        <v>240</v>
      </c>
      <c r="BQ12" s="55" t="s">
        <v>239</v>
      </c>
      <c r="BR12" s="57" t="s">
        <v>240</v>
      </c>
      <c r="BS12" s="55" t="s">
        <v>239</v>
      </c>
      <c r="BT12" s="57" t="s">
        <v>240</v>
      </c>
      <c r="BU12" s="55" t="s">
        <v>239</v>
      </c>
      <c r="BV12" s="57" t="s">
        <v>240</v>
      </c>
      <c r="BW12" s="55" t="s">
        <v>239</v>
      </c>
      <c r="BX12" s="57" t="s">
        <v>240</v>
      </c>
      <c r="BY12" s="55" t="s">
        <v>239</v>
      </c>
      <c r="BZ12" s="57" t="s">
        <v>240</v>
      </c>
      <c r="CA12" s="55" t="s">
        <v>239</v>
      </c>
      <c r="CB12" s="57" t="s">
        <v>240</v>
      </c>
      <c r="CC12" s="55" t="s">
        <v>239</v>
      </c>
      <c r="CD12" s="57" t="s">
        <v>240</v>
      </c>
      <c r="CE12" s="55" t="s">
        <v>239</v>
      </c>
      <c r="CF12" s="57" t="s">
        <v>240</v>
      </c>
      <c r="CG12" s="55" t="s">
        <v>239</v>
      </c>
      <c r="CH12" s="57" t="s">
        <v>240</v>
      </c>
      <c r="CI12" s="55" t="s">
        <v>239</v>
      </c>
      <c r="CJ12" s="57" t="s">
        <v>240</v>
      </c>
    </row>
    <row r="13" spans="1:88" ht="13.2" customHeight="1" thickBot="1" x14ac:dyDescent="0.25">
      <c r="A13" s="140"/>
      <c r="B13" s="141"/>
      <c r="C13" s="141"/>
      <c r="D13" s="141"/>
      <c r="E13" s="61">
        <v>0.4</v>
      </c>
      <c r="F13" s="58">
        <v>0.4</v>
      </c>
      <c r="G13" s="61">
        <v>0.4</v>
      </c>
      <c r="H13" s="58">
        <v>0.4</v>
      </c>
      <c r="I13" s="61">
        <v>0.4</v>
      </c>
      <c r="J13" s="58">
        <v>0.4</v>
      </c>
      <c r="K13" s="61">
        <v>0.4</v>
      </c>
      <c r="L13" s="58">
        <v>0.4</v>
      </c>
      <c r="M13" s="61">
        <v>0.4</v>
      </c>
      <c r="N13" s="58">
        <v>0.4</v>
      </c>
      <c r="O13" s="61">
        <v>0.4</v>
      </c>
      <c r="P13" s="58">
        <v>0.4</v>
      </c>
      <c r="Q13" s="61">
        <v>0.4</v>
      </c>
      <c r="R13" s="58">
        <v>0.4</v>
      </c>
      <c r="S13" s="61">
        <v>0.4</v>
      </c>
      <c r="T13" s="58">
        <v>0.4</v>
      </c>
      <c r="U13" s="61">
        <v>0.4</v>
      </c>
      <c r="V13" s="58">
        <v>0.4</v>
      </c>
      <c r="W13" s="61">
        <v>0.4</v>
      </c>
      <c r="X13" s="58">
        <v>0.4</v>
      </c>
      <c r="Y13" s="61">
        <v>0.4</v>
      </c>
      <c r="Z13" s="58">
        <v>0.4</v>
      </c>
      <c r="AA13" s="61">
        <v>0.4</v>
      </c>
      <c r="AB13" s="58">
        <v>0.4</v>
      </c>
      <c r="AC13" s="61">
        <v>0.4</v>
      </c>
      <c r="AD13" s="58">
        <v>0.4</v>
      </c>
      <c r="AE13" s="61">
        <v>0.4</v>
      </c>
      <c r="AF13" s="58">
        <v>0.4</v>
      </c>
      <c r="AG13" s="61">
        <v>0.4</v>
      </c>
      <c r="AH13" s="58">
        <v>0.4</v>
      </c>
      <c r="AI13" s="61">
        <v>0.4</v>
      </c>
      <c r="AJ13" s="58">
        <v>0.4</v>
      </c>
      <c r="AK13" s="61">
        <v>0.4</v>
      </c>
      <c r="AL13" s="58">
        <v>0.4</v>
      </c>
      <c r="AM13" s="61">
        <v>0.4</v>
      </c>
      <c r="AN13" s="58">
        <v>0.4</v>
      </c>
      <c r="AO13" s="61">
        <v>0.4</v>
      </c>
      <c r="AP13" s="58">
        <v>0.4</v>
      </c>
      <c r="AQ13" s="61">
        <v>0.4</v>
      </c>
      <c r="AR13" s="58">
        <v>0.4</v>
      </c>
      <c r="AS13" s="61">
        <v>0.4</v>
      </c>
      <c r="AT13" s="58">
        <v>0.4</v>
      </c>
      <c r="AU13" s="61">
        <v>0.4</v>
      </c>
      <c r="AV13" s="58">
        <v>0.4</v>
      </c>
      <c r="AW13" s="61">
        <v>0.4</v>
      </c>
      <c r="AX13" s="58">
        <v>0.4</v>
      </c>
      <c r="AY13" s="61">
        <v>0.4</v>
      </c>
      <c r="AZ13" s="58">
        <v>0.4</v>
      </c>
      <c r="BA13" s="61">
        <v>0.4</v>
      </c>
      <c r="BB13" s="58">
        <v>0.4</v>
      </c>
      <c r="BC13" s="61">
        <v>0.4</v>
      </c>
      <c r="BD13" s="58">
        <v>0.4</v>
      </c>
      <c r="BE13" s="56"/>
      <c r="BF13" s="58"/>
      <c r="BG13" s="56"/>
      <c r="BH13" s="58"/>
      <c r="BI13" s="56"/>
      <c r="BJ13" s="58"/>
      <c r="BK13" s="61">
        <v>0.4</v>
      </c>
      <c r="BL13" s="58">
        <v>0.4</v>
      </c>
      <c r="BM13" s="61">
        <v>0.4</v>
      </c>
      <c r="BN13" s="58">
        <v>0.4</v>
      </c>
      <c r="BO13" s="61">
        <v>0.4</v>
      </c>
      <c r="BP13" s="58">
        <v>0.4</v>
      </c>
      <c r="BQ13" s="61">
        <v>0.4</v>
      </c>
      <c r="BR13" s="58">
        <v>0.4</v>
      </c>
      <c r="BS13" s="61">
        <v>0.4</v>
      </c>
      <c r="BT13" s="58">
        <v>0.4</v>
      </c>
      <c r="BU13" s="56"/>
      <c r="BV13" s="58"/>
      <c r="BW13" s="56"/>
      <c r="BX13" s="58"/>
      <c r="BY13" s="56"/>
      <c r="BZ13" s="58"/>
      <c r="CA13" s="61">
        <v>0.4</v>
      </c>
      <c r="CB13" s="58">
        <v>0.4</v>
      </c>
      <c r="CC13" s="61">
        <v>0.4</v>
      </c>
      <c r="CD13" s="58">
        <v>0.4</v>
      </c>
      <c r="CE13" s="61">
        <v>0.4</v>
      </c>
      <c r="CF13" s="58">
        <v>0.4</v>
      </c>
      <c r="CG13" s="61">
        <v>0.4</v>
      </c>
      <c r="CH13" s="58">
        <v>0.4</v>
      </c>
      <c r="CI13" s="61">
        <v>0.4</v>
      </c>
      <c r="CJ13" s="58">
        <v>0.4</v>
      </c>
    </row>
    <row r="14" spans="1:88" ht="30.6" x14ac:dyDescent="0.2">
      <c r="A14" s="138" t="s">
        <v>249</v>
      </c>
      <c r="B14" s="139"/>
      <c r="C14" s="139"/>
      <c r="D14" s="139"/>
      <c r="E14" s="55" t="s">
        <v>239</v>
      </c>
      <c r="F14" s="57" t="s">
        <v>240</v>
      </c>
      <c r="G14" s="55" t="s">
        <v>239</v>
      </c>
      <c r="H14" s="57" t="s">
        <v>240</v>
      </c>
      <c r="I14" s="55" t="s">
        <v>239</v>
      </c>
      <c r="J14" s="57" t="s">
        <v>240</v>
      </c>
      <c r="K14" s="55" t="s">
        <v>239</v>
      </c>
      <c r="L14" s="57" t="s">
        <v>240</v>
      </c>
      <c r="M14" s="55" t="s">
        <v>239</v>
      </c>
      <c r="N14" s="57" t="s">
        <v>240</v>
      </c>
      <c r="O14" s="55" t="s">
        <v>239</v>
      </c>
      <c r="P14" s="57" t="s">
        <v>240</v>
      </c>
      <c r="Q14" s="55" t="s">
        <v>239</v>
      </c>
      <c r="R14" s="57" t="s">
        <v>240</v>
      </c>
      <c r="S14" s="55" t="s">
        <v>239</v>
      </c>
      <c r="T14" s="57" t="s">
        <v>240</v>
      </c>
      <c r="U14" s="55" t="s">
        <v>239</v>
      </c>
      <c r="V14" s="57" t="s">
        <v>240</v>
      </c>
      <c r="W14" s="55" t="s">
        <v>239</v>
      </c>
      <c r="X14" s="57" t="s">
        <v>240</v>
      </c>
      <c r="Y14" s="55" t="s">
        <v>239</v>
      </c>
      <c r="Z14" s="57" t="s">
        <v>240</v>
      </c>
      <c r="AA14" s="55" t="s">
        <v>239</v>
      </c>
      <c r="AB14" s="57" t="s">
        <v>240</v>
      </c>
      <c r="AC14" s="55" t="s">
        <v>239</v>
      </c>
      <c r="AD14" s="57" t="s">
        <v>240</v>
      </c>
      <c r="AE14" s="55" t="s">
        <v>239</v>
      </c>
      <c r="AF14" s="57" t="s">
        <v>240</v>
      </c>
      <c r="AG14" s="55" t="s">
        <v>239</v>
      </c>
      <c r="AH14" s="57" t="s">
        <v>240</v>
      </c>
      <c r="AI14" s="55" t="s">
        <v>239</v>
      </c>
      <c r="AJ14" s="57" t="s">
        <v>240</v>
      </c>
      <c r="AK14" s="55" t="s">
        <v>239</v>
      </c>
      <c r="AL14" s="57" t="s">
        <v>240</v>
      </c>
      <c r="AM14" s="55" t="s">
        <v>239</v>
      </c>
      <c r="AN14" s="57" t="s">
        <v>240</v>
      </c>
      <c r="AO14" s="55" t="s">
        <v>239</v>
      </c>
      <c r="AP14" s="57" t="s">
        <v>240</v>
      </c>
      <c r="AQ14" s="55" t="s">
        <v>239</v>
      </c>
      <c r="AR14" s="57" t="s">
        <v>240</v>
      </c>
      <c r="AS14" s="55" t="s">
        <v>239</v>
      </c>
      <c r="AT14" s="57" t="s">
        <v>240</v>
      </c>
      <c r="AU14" s="55" t="s">
        <v>239</v>
      </c>
      <c r="AV14" s="57" t="s">
        <v>240</v>
      </c>
      <c r="AW14" s="55" t="s">
        <v>239</v>
      </c>
      <c r="AX14" s="57" t="s">
        <v>240</v>
      </c>
      <c r="AY14" s="55" t="s">
        <v>239</v>
      </c>
      <c r="AZ14" s="57" t="s">
        <v>240</v>
      </c>
      <c r="BA14" s="55" t="s">
        <v>239</v>
      </c>
      <c r="BB14" s="57" t="s">
        <v>240</v>
      </c>
      <c r="BC14" s="55" t="s">
        <v>239</v>
      </c>
      <c r="BD14" s="57" t="s">
        <v>240</v>
      </c>
      <c r="BE14" s="55" t="s">
        <v>239</v>
      </c>
      <c r="BF14" s="57" t="s">
        <v>240</v>
      </c>
      <c r="BG14" s="55" t="s">
        <v>239</v>
      </c>
      <c r="BH14" s="57" t="s">
        <v>240</v>
      </c>
      <c r="BI14" s="55" t="s">
        <v>239</v>
      </c>
      <c r="BJ14" s="57" t="s">
        <v>240</v>
      </c>
      <c r="BK14" s="55" t="s">
        <v>239</v>
      </c>
      <c r="BL14" s="57" t="s">
        <v>240</v>
      </c>
      <c r="BM14" s="55" t="s">
        <v>239</v>
      </c>
      <c r="BN14" s="57" t="s">
        <v>240</v>
      </c>
      <c r="BO14" s="55" t="s">
        <v>239</v>
      </c>
      <c r="BP14" s="57" t="s">
        <v>240</v>
      </c>
      <c r="BQ14" s="55" t="s">
        <v>239</v>
      </c>
      <c r="BR14" s="57" t="s">
        <v>240</v>
      </c>
      <c r="BS14" s="55" t="s">
        <v>239</v>
      </c>
      <c r="BT14" s="57" t="s">
        <v>240</v>
      </c>
      <c r="BU14" s="55" t="s">
        <v>239</v>
      </c>
      <c r="BV14" s="57" t="s">
        <v>240</v>
      </c>
      <c r="BW14" s="55" t="s">
        <v>239</v>
      </c>
      <c r="BX14" s="57" t="s">
        <v>240</v>
      </c>
      <c r="BY14" s="55" t="s">
        <v>239</v>
      </c>
      <c r="BZ14" s="57" t="s">
        <v>240</v>
      </c>
      <c r="CA14" s="55" t="s">
        <v>239</v>
      </c>
      <c r="CB14" s="57" t="s">
        <v>240</v>
      </c>
      <c r="CC14" s="55" t="s">
        <v>239</v>
      </c>
      <c r="CD14" s="57" t="s">
        <v>240</v>
      </c>
      <c r="CE14" s="55" t="s">
        <v>239</v>
      </c>
      <c r="CF14" s="57" t="s">
        <v>240</v>
      </c>
      <c r="CG14" s="55" t="s">
        <v>239</v>
      </c>
      <c r="CH14" s="57" t="s">
        <v>240</v>
      </c>
      <c r="CI14" s="55" t="s">
        <v>239</v>
      </c>
      <c r="CJ14" s="57" t="s">
        <v>240</v>
      </c>
    </row>
    <row r="15" spans="1:88" ht="13.2" customHeight="1" thickBot="1" x14ac:dyDescent="0.25">
      <c r="A15" s="140"/>
      <c r="B15" s="141"/>
      <c r="C15" s="141"/>
      <c r="D15" s="141"/>
      <c r="E15" s="61">
        <v>0.6</v>
      </c>
      <c r="F15" s="58"/>
      <c r="G15" s="61">
        <v>0.6</v>
      </c>
      <c r="H15" s="58"/>
      <c r="I15" s="61">
        <v>0.6</v>
      </c>
      <c r="J15" s="58"/>
      <c r="K15" s="61">
        <v>0.6</v>
      </c>
      <c r="L15" s="58"/>
      <c r="M15" s="61">
        <v>0.6</v>
      </c>
      <c r="N15" s="58"/>
      <c r="O15" s="61"/>
      <c r="P15" s="58"/>
      <c r="Q15" s="61"/>
      <c r="R15" s="58"/>
      <c r="S15" s="61"/>
      <c r="T15" s="58"/>
      <c r="U15" s="61">
        <v>0.6</v>
      </c>
      <c r="V15" s="58"/>
      <c r="W15" s="61">
        <v>0.6</v>
      </c>
      <c r="X15" s="58"/>
      <c r="Y15" s="61">
        <v>0.6</v>
      </c>
      <c r="Z15" s="58"/>
      <c r="AA15" s="61">
        <v>0.6</v>
      </c>
      <c r="AB15" s="58"/>
      <c r="AC15" s="61">
        <v>0.6</v>
      </c>
      <c r="AD15" s="58"/>
      <c r="AE15" s="61"/>
      <c r="AF15" s="58"/>
      <c r="AG15" s="61"/>
      <c r="AH15" s="58"/>
      <c r="AI15" s="61"/>
      <c r="AJ15" s="58"/>
      <c r="AK15" s="61">
        <v>0.6</v>
      </c>
      <c r="AL15" s="58"/>
      <c r="AM15" s="61">
        <v>0.6</v>
      </c>
      <c r="AN15" s="58"/>
      <c r="AO15" s="61">
        <v>0.6</v>
      </c>
      <c r="AP15" s="58"/>
      <c r="AQ15" s="61">
        <v>0.6</v>
      </c>
      <c r="AR15" s="58"/>
      <c r="AS15" s="61">
        <v>0.6</v>
      </c>
      <c r="AT15" s="58"/>
      <c r="AU15" s="61">
        <v>0.6</v>
      </c>
      <c r="AV15" s="58"/>
      <c r="AW15" s="61">
        <v>0.6</v>
      </c>
      <c r="AX15" s="58"/>
      <c r="AY15" s="61">
        <v>0.6</v>
      </c>
      <c r="AZ15" s="58"/>
      <c r="BA15" s="61">
        <v>0.6</v>
      </c>
      <c r="BB15" s="58"/>
      <c r="BC15" s="61">
        <v>0.6</v>
      </c>
      <c r="BD15" s="58"/>
      <c r="BE15" s="61"/>
      <c r="BF15" s="58"/>
      <c r="BG15" s="61"/>
      <c r="BH15" s="58"/>
      <c r="BI15" s="61"/>
      <c r="BJ15" s="58"/>
      <c r="BK15" s="61">
        <v>0.6</v>
      </c>
      <c r="BL15" s="58"/>
      <c r="BM15" s="61">
        <v>0.6</v>
      </c>
      <c r="BN15" s="58"/>
      <c r="BO15" s="61">
        <v>0.6</v>
      </c>
      <c r="BP15" s="58"/>
      <c r="BQ15" s="61">
        <v>0.6</v>
      </c>
      <c r="BR15" s="58"/>
      <c r="BS15" s="61">
        <v>0.6</v>
      </c>
      <c r="BT15" s="58"/>
      <c r="BU15" s="61"/>
      <c r="BV15" s="58"/>
      <c r="BW15" s="61"/>
      <c r="BX15" s="58"/>
      <c r="BY15" s="61"/>
      <c r="BZ15" s="58"/>
      <c r="CA15" s="61">
        <v>0.6</v>
      </c>
      <c r="CB15" s="58"/>
      <c r="CC15" s="61">
        <v>0.6</v>
      </c>
      <c r="CD15" s="58"/>
      <c r="CE15" s="61">
        <v>0.6</v>
      </c>
      <c r="CF15" s="58"/>
      <c r="CG15" s="61">
        <v>0.6</v>
      </c>
      <c r="CH15" s="58"/>
      <c r="CI15" s="61">
        <v>0.6</v>
      </c>
      <c r="CJ15" s="58"/>
    </row>
    <row r="16" spans="1:88" ht="30.6" customHeight="1" x14ac:dyDescent="0.2">
      <c r="A16" s="138" t="s">
        <v>244</v>
      </c>
      <c r="B16" s="139"/>
      <c r="C16" s="139"/>
      <c r="D16" s="154"/>
      <c r="E16" s="55" t="s">
        <v>239</v>
      </c>
      <c r="F16" s="57" t="s">
        <v>240</v>
      </c>
      <c r="G16" s="55" t="s">
        <v>239</v>
      </c>
      <c r="H16" s="57" t="s">
        <v>240</v>
      </c>
      <c r="I16" s="55" t="s">
        <v>239</v>
      </c>
      <c r="J16" s="57" t="s">
        <v>240</v>
      </c>
      <c r="K16" s="55" t="s">
        <v>239</v>
      </c>
      <c r="L16" s="57" t="s">
        <v>240</v>
      </c>
      <c r="M16" s="55" t="s">
        <v>239</v>
      </c>
      <c r="N16" s="57" t="s">
        <v>240</v>
      </c>
      <c r="O16" s="55" t="s">
        <v>239</v>
      </c>
      <c r="P16" s="57" t="s">
        <v>240</v>
      </c>
      <c r="Q16" s="55" t="s">
        <v>239</v>
      </c>
      <c r="R16" s="57" t="s">
        <v>240</v>
      </c>
      <c r="S16" s="55" t="s">
        <v>239</v>
      </c>
      <c r="T16" s="57" t="s">
        <v>240</v>
      </c>
      <c r="U16" s="55" t="s">
        <v>239</v>
      </c>
      <c r="V16" s="57" t="s">
        <v>240</v>
      </c>
      <c r="W16" s="55" t="s">
        <v>239</v>
      </c>
      <c r="X16" s="57" t="s">
        <v>240</v>
      </c>
      <c r="Y16" s="55" t="s">
        <v>239</v>
      </c>
      <c r="Z16" s="57" t="s">
        <v>240</v>
      </c>
      <c r="AA16" s="55" t="s">
        <v>239</v>
      </c>
      <c r="AB16" s="57" t="s">
        <v>240</v>
      </c>
      <c r="AC16" s="55" t="s">
        <v>239</v>
      </c>
      <c r="AD16" s="57" t="s">
        <v>240</v>
      </c>
      <c r="AE16" s="55" t="s">
        <v>239</v>
      </c>
      <c r="AF16" s="57" t="s">
        <v>240</v>
      </c>
      <c r="AG16" s="55" t="s">
        <v>239</v>
      </c>
      <c r="AH16" s="57" t="s">
        <v>240</v>
      </c>
      <c r="AI16" s="55" t="s">
        <v>239</v>
      </c>
      <c r="AJ16" s="57" t="s">
        <v>240</v>
      </c>
      <c r="AK16" s="55" t="s">
        <v>239</v>
      </c>
      <c r="AL16" s="57" t="s">
        <v>240</v>
      </c>
      <c r="AM16" s="55" t="s">
        <v>239</v>
      </c>
      <c r="AN16" s="57" t="s">
        <v>240</v>
      </c>
      <c r="AO16" s="55" t="s">
        <v>239</v>
      </c>
      <c r="AP16" s="57" t="s">
        <v>240</v>
      </c>
      <c r="AQ16" s="55" t="s">
        <v>239</v>
      </c>
      <c r="AR16" s="57" t="s">
        <v>240</v>
      </c>
      <c r="AS16" s="55" t="s">
        <v>239</v>
      </c>
      <c r="AT16" s="57" t="s">
        <v>240</v>
      </c>
      <c r="AU16" s="55" t="s">
        <v>239</v>
      </c>
      <c r="AV16" s="57" t="s">
        <v>240</v>
      </c>
      <c r="AW16" s="55" t="s">
        <v>239</v>
      </c>
      <c r="AX16" s="57" t="s">
        <v>240</v>
      </c>
      <c r="AY16" s="55" t="s">
        <v>239</v>
      </c>
      <c r="AZ16" s="57" t="s">
        <v>240</v>
      </c>
      <c r="BA16" s="55" t="s">
        <v>239</v>
      </c>
      <c r="BB16" s="57" t="s">
        <v>240</v>
      </c>
      <c r="BC16" s="55" t="s">
        <v>239</v>
      </c>
      <c r="BD16" s="57" t="s">
        <v>240</v>
      </c>
      <c r="BE16" s="55" t="s">
        <v>239</v>
      </c>
      <c r="BF16" s="57" t="s">
        <v>240</v>
      </c>
      <c r="BG16" s="55" t="s">
        <v>239</v>
      </c>
      <c r="BH16" s="57" t="s">
        <v>240</v>
      </c>
      <c r="BI16" s="55" t="s">
        <v>239</v>
      </c>
      <c r="BJ16" s="57" t="s">
        <v>240</v>
      </c>
      <c r="BK16" s="55" t="s">
        <v>239</v>
      </c>
      <c r="BL16" s="57" t="s">
        <v>240</v>
      </c>
      <c r="BM16" s="55" t="s">
        <v>239</v>
      </c>
      <c r="BN16" s="57" t="s">
        <v>240</v>
      </c>
      <c r="BO16" s="55" t="s">
        <v>239</v>
      </c>
      <c r="BP16" s="57" t="s">
        <v>240</v>
      </c>
      <c r="BQ16" s="55" t="s">
        <v>239</v>
      </c>
      <c r="BR16" s="57" t="s">
        <v>240</v>
      </c>
      <c r="BS16" s="55" t="s">
        <v>239</v>
      </c>
      <c r="BT16" s="57" t="s">
        <v>240</v>
      </c>
      <c r="BU16" s="55" t="s">
        <v>239</v>
      </c>
      <c r="BV16" s="57" t="s">
        <v>240</v>
      </c>
      <c r="BW16" s="55" t="s">
        <v>239</v>
      </c>
      <c r="BX16" s="57" t="s">
        <v>240</v>
      </c>
      <c r="BY16" s="55" t="s">
        <v>239</v>
      </c>
      <c r="BZ16" s="57" t="s">
        <v>240</v>
      </c>
      <c r="CA16" s="55" t="s">
        <v>239</v>
      </c>
      <c r="CB16" s="57" t="s">
        <v>240</v>
      </c>
      <c r="CC16" s="55" t="s">
        <v>239</v>
      </c>
      <c r="CD16" s="57" t="s">
        <v>240</v>
      </c>
      <c r="CE16" s="55" t="s">
        <v>239</v>
      </c>
      <c r="CF16" s="57" t="s">
        <v>240</v>
      </c>
      <c r="CG16" s="55" t="s">
        <v>239</v>
      </c>
      <c r="CH16" s="57" t="s">
        <v>240</v>
      </c>
      <c r="CI16" s="55" t="s">
        <v>239</v>
      </c>
      <c r="CJ16" s="57" t="s">
        <v>240</v>
      </c>
    </row>
    <row r="17" spans="1:90" ht="13.2" customHeight="1" thickBot="1" x14ac:dyDescent="0.25">
      <c r="A17" s="140"/>
      <c r="B17" s="141"/>
      <c r="C17" s="141"/>
      <c r="D17" s="155"/>
      <c r="E17" s="61">
        <v>0.2</v>
      </c>
      <c r="F17" s="58"/>
      <c r="G17" s="61">
        <v>0.2</v>
      </c>
      <c r="H17" s="58"/>
      <c r="I17" s="61">
        <v>0.2</v>
      </c>
      <c r="J17" s="58"/>
      <c r="K17" s="61">
        <v>0.2</v>
      </c>
      <c r="L17" s="58"/>
      <c r="M17" s="61">
        <v>0.2</v>
      </c>
      <c r="N17" s="58"/>
      <c r="O17" s="61">
        <v>0.2</v>
      </c>
      <c r="P17" s="58"/>
      <c r="Q17" s="61">
        <v>0.2</v>
      </c>
      <c r="R17" s="58"/>
      <c r="S17" s="61">
        <v>0.2</v>
      </c>
      <c r="T17" s="58"/>
      <c r="U17" s="61">
        <v>0.2</v>
      </c>
      <c r="V17" s="58"/>
      <c r="W17" s="61">
        <v>0.2</v>
      </c>
      <c r="X17" s="58"/>
      <c r="Y17" s="61">
        <v>0.2</v>
      </c>
      <c r="Z17" s="58"/>
      <c r="AA17" s="61">
        <v>0.2</v>
      </c>
      <c r="AB17" s="58"/>
      <c r="AC17" s="61">
        <v>0.2</v>
      </c>
      <c r="AD17" s="58"/>
      <c r="AE17" s="61">
        <v>0.2</v>
      </c>
      <c r="AF17" s="58"/>
      <c r="AG17" s="61">
        <v>0.2</v>
      </c>
      <c r="AH17" s="58"/>
      <c r="AI17" s="61">
        <v>0.2</v>
      </c>
      <c r="AJ17" s="58"/>
      <c r="AK17" s="61">
        <v>0.2</v>
      </c>
      <c r="AL17" s="58"/>
      <c r="AM17" s="61">
        <v>0.2</v>
      </c>
      <c r="AN17" s="58"/>
      <c r="AO17" s="61">
        <v>0.2</v>
      </c>
      <c r="AP17" s="58"/>
      <c r="AQ17" s="61">
        <v>0.2</v>
      </c>
      <c r="AR17" s="58"/>
      <c r="AS17" s="61">
        <v>0.2</v>
      </c>
      <c r="AT17" s="58"/>
      <c r="AU17" s="61">
        <v>0.2</v>
      </c>
      <c r="AV17" s="58"/>
      <c r="AW17" s="61">
        <v>0.2</v>
      </c>
      <c r="AX17" s="58"/>
      <c r="AY17" s="61">
        <v>0.2</v>
      </c>
      <c r="AZ17" s="58"/>
      <c r="BA17" s="61">
        <v>0.2</v>
      </c>
      <c r="BB17" s="58"/>
      <c r="BC17" s="61">
        <v>0.2</v>
      </c>
      <c r="BD17" s="58"/>
      <c r="BE17" s="61">
        <v>0.2</v>
      </c>
      <c r="BF17" s="58"/>
      <c r="BG17" s="61">
        <v>0.2</v>
      </c>
      <c r="BH17" s="58"/>
      <c r="BI17" s="61">
        <v>0.2</v>
      </c>
      <c r="BJ17" s="58"/>
      <c r="BK17" s="61">
        <v>0.2</v>
      </c>
      <c r="BL17" s="58"/>
      <c r="BM17" s="61">
        <v>0.2</v>
      </c>
      <c r="BN17" s="58"/>
      <c r="BO17" s="61">
        <v>0.2</v>
      </c>
      <c r="BP17" s="58"/>
      <c r="BQ17" s="61">
        <v>0.2</v>
      </c>
      <c r="BR17" s="58"/>
      <c r="BS17" s="61">
        <v>0.2</v>
      </c>
      <c r="BT17" s="58"/>
      <c r="BU17" s="61">
        <v>0.2</v>
      </c>
      <c r="BV17" s="58"/>
      <c r="BW17" s="61">
        <v>0.2</v>
      </c>
      <c r="BX17" s="58"/>
      <c r="BY17" s="61">
        <v>0.2</v>
      </c>
      <c r="BZ17" s="58"/>
      <c r="CA17" s="61">
        <v>0.2</v>
      </c>
      <c r="CB17" s="58"/>
      <c r="CC17" s="61">
        <v>0.2</v>
      </c>
      <c r="CD17" s="58"/>
      <c r="CE17" s="61">
        <v>0.2</v>
      </c>
      <c r="CF17" s="58"/>
      <c r="CG17" s="61">
        <v>0.2</v>
      </c>
      <c r="CH17" s="58"/>
      <c r="CI17" s="61">
        <v>0.2</v>
      </c>
      <c r="CJ17" s="58"/>
    </row>
    <row r="18" spans="1:90" ht="31.2" thickBot="1" x14ac:dyDescent="0.25">
      <c r="C18" s="59" t="s">
        <v>60</v>
      </c>
      <c r="D18" s="59" t="s">
        <v>59</v>
      </c>
      <c r="E18" s="62">
        <f t="shared" ref="E18:L18" si="39">E4*(1- E13)*(1-E11)*(1-E9)*(1-E7)*(1-E17)*(1-E15)</f>
        <v>1.8431999999999999</v>
      </c>
      <c r="F18" s="63">
        <f t="shared" si="39"/>
        <v>300000</v>
      </c>
      <c r="G18" s="62">
        <f t="shared" si="39"/>
        <v>1.8431999999999999</v>
      </c>
      <c r="H18" s="63">
        <f t="shared" si="39"/>
        <v>29999.999999999993</v>
      </c>
      <c r="I18" s="62">
        <f t="shared" si="39"/>
        <v>1.8431999999999999</v>
      </c>
      <c r="J18" s="63">
        <f t="shared" si="39"/>
        <v>29999.999999999993</v>
      </c>
      <c r="K18" s="62">
        <f t="shared" si="39"/>
        <v>1.4745600000000001</v>
      </c>
      <c r="L18" s="63">
        <f t="shared" si="39"/>
        <v>300000</v>
      </c>
      <c r="M18" s="62">
        <f t="shared" ref="M18:BX18" si="40">M4*(1- M13)*(1-M11)*(1-M9)*(1-M7)*(1-M17)*(1-M15)</f>
        <v>1.4745600000000001</v>
      </c>
      <c r="N18" s="63">
        <f t="shared" si="40"/>
        <v>29999.999999999993</v>
      </c>
      <c r="O18" s="62">
        <f t="shared" si="40"/>
        <v>1.8431999999999999</v>
      </c>
      <c r="P18" s="63">
        <f t="shared" si="40"/>
        <v>300000</v>
      </c>
      <c r="Q18" s="62">
        <f t="shared" si="40"/>
        <v>1.8431999999999999</v>
      </c>
      <c r="R18" s="63">
        <f t="shared" si="40"/>
        <v>29999.999999999993</v>
      </c>
      <c r="S18" s="62">
        <f t="shared" si="40"/>
        <v>1.8431999999999999</v>
      </c>
      <c r="T18" s="63">
        <f t="shared" si="40"/>
        <v>23999.999999999996</v>
      </c>
      <c r="U18" s="62">
        <f t="shared" si="40"/>
        <v>1.8431999999999999</v>
      </c>
      <c r="V18" s="63">
        <f t="shared" si="40"/>
        <v>300000</v>
      </c>
      <c r="W18" s="62">
        <f t="shared" si="40"/>
        <v>1.8431999999999999</v>
      </c>
      <c r="X18" s="63">
        <f t="shared" si="40"/>
        <v>29999.999999999993</v>
      </c>
      <c r="Y18" s="62">
        <f t="shared" si="40"/>
        <v>1.8431999999999999</v>
      </c>
      <c r="Z18" s="63">
        <f t="shared" si="40"/>
        <v>29999.999999999993</v>
      </c>
      <c r="AA18" s="62">
        <f t="shared" si="40"/>
        <v>1.4745600000000001</v>
      </c>
      <c r="AB18" s="63">
        <f t="shared" si="40"/>
        <v>300000</v>
      </c>
      <c r="AC18" s="62">
        <f t="shared" si="40"/>
        <v>1.4745600000000001</v>
      </c>
      <c r="AD18" s="63">
        <f t="shared" si="40"/>
        <v>29999.999999999993</v>
      </c>
      <c r="AE18" s="62">
        <f t="shared" si="40"/>
        <v>1.8431999999999999</v>
      </c>
      <c r="AF18" s="63">
        <f t="shared" si="40"/>
        <v>300000</v>
      </c>
      <c r="AG18" s="62">
        <f t="shared" si="40"/>
        <v>1.8431999999999999</v>
      </c>
      <c r="AH18" s="63">
        <f t="shared" si="40"/>
        <v>29999.999999999993</v>
      </c>
      <c r="AI18" s="62">
        <f t="shared" si="40"/>
        <v>1.8431999999999999</v>
      </c>
      <c r="AJ18" s="63">
        <f t="shared" si="40"/>
        <v>23999.999999999996</v>
      </c>
      <c r="AK18" s="62">
        <f t="shared" si="40"/>
        <v>1.8431999999999999</v>
      </c>
      <c r="AL18" s="63">
        <f t="shared" si="40"/>
        <v>300000</v>
      </c>
      <c r="AM18" s="62">
        <f t="shared" si="40"/>
        <v>1.8431999999999999</v>
      </c>
      <c r="AN18" s="63">
        <f t="shared" si="40"/>
        <v>29999.999999999993</v>
      </c>
      <c r="AO18" s="62">
        <f t="shared" si="40"/>
        <v>1.8431999999999999</v>
      </c>
      <c r="AP18" s="63">
        <f t="shared" si="40"/>
        <v>29999.999999999993</v>
      </c>
      <c r="AQ18" s="62">
        <f t="shared" si="40"/>
        <v>1.4745600000000001</v>
      </c>
      <c r="AR18" s="63">
        <f t="shared" si="40"/>
        <v>300000</v>
      </c>
      <c r="AS18" s="62">
        <f t="shared" si="40"/>
        <v>1.4745600000000001</v>
      </c>
      <c r="AT18" s="63">
        <f t="shared" si="40"/>
        <v>29999.999999999993</v>
      </c>
      <c r="AU18" s="62">
        <f t="shared" si="40"/>
        <v>1.8431999999999999</v>
      </c>
      <c r="AV18" s="63">
        <f t="shared" si="40"/>
        <v>300000</v>
      </c>
      <c r="AW18" s="62">
        <f t="shared" si="40"/>
        <v>1.8431999999999999</v>
      </c>
      <c r="AX18" s="63">
        <f t="shared" si="40"/>
        <v>29999.999999999993</v>
      </c>
      <c r="AY18" s="62">
        <f t="shared" si="40"/>
        <v>1.8431999999999999</v>
      </c>
      <c r="AZ18" s="63">
        <f t="shared" si="40"/>
        <v>300000</v>
      </c>
      <c r="BA18" s="62">
        <f t="shared" si="40"/>
        <v>1.4745600000000001</v>
      </c>
      <c r="BB18" s="63">
        <f t="shared" si="40"/>
        <v>300000</v>
      </c>
      <c r="BC18" s="62">
        <f t="shared" si="40"/>
        <v>1.4745600000000001</v>
      </c>
      <c r="BD18" s="63">
        <f t="shared" si="40"/>
        <v>29999.999999999993</v>
      </c>
      <c r="BE18" s="62">
        <f t="shared" si="40"/>
        <v>0.8</v>
      </c>
      <c r="BF18" s="63">
        <f t="shared" si="40"/>
        <v>500000</v>
      </c>
      <c r="BG18" s="62">
        <f t="shared" si="40"/>
        <v>0.8</v>
      </c>
      <c r="BH18" s="63">
        <f t="shared" si="40"/>
        <v>500000</v>
      </c>
      <c r="BI18" s="62">
        <f t="shared" si="40"/>
        <v>3.2</v>
      </c>
      <c r="BJ18" s="63">
        <f t="shared" si="40"/>
        <v>250000</v>
      </c>
      <c r="BK18" s="62">
        <f t="shared" si="40"/>
        <v>1.8431999999999999</v>
      </c>
      <c r="BL18" s="63">
        <f t="shared" si="40"/>
        <v>300000</v>
      </c>
      <c r="BM18" s="62">
        <f t="shared" si="40"/>
        <v>1.8431999999999999</v>
      </c>
      <c r="BN18" s="63">
        <f t="shared" si="40"/>
        <v>29999.999999999993</v>
      </c>
      <c r="BO18" s="62">
        <f t="shared" si="40"/>
        <v>1.8431999999999999</v>
      </c>
      <c r="BP18" s="63">
        <f t="shared" si="40"/>
        <v>29999.999999999993</v>
      </c>
      <c r="BQ18" s="62">
        <f t="shared" si="40"/>
        <v>1.4745600000000001</v>
      </c>
      <c r="BR18" s="63">
        <f t="shared" si="40"/>
        <v>300000</v>
      </c>
      <c r="BS18" s="62">
        <f t="shared" si="40"/>
        <v>1.4745600000000001</v>
      </c>
      <c r="BT18" s="63">
        <f t="shared" si="40"/>
        <v>29999.999999999993</v>
      </c>
      <c r="BU18" s="62">
        <f t="shared" si="40"/>
        <v>0.8</v>
      </c>
      <c r="BV18" s="63">
        <f t="shared" si="40"/>
        <v>49999.999999999985</v>
      </c>
      <c r="BW18" s="62">
        <f t="shared" si="40"/>
        <v>0.8</v>
      </c>
      <c r="BX18" s="63">
        <f t="shared" si="40"/>
        <v>49999.999999999985</v>
      </c>
      <c r="BY18" s="62">
        <f t="shared" ref="BY18:CJ18" si="41">BY4*(1- BY13)*(1-BY11)*(1-BY9)*(1-BY7)*(1-BY17)*(1-BY15)</f>
        <v>3.2</v>
      </c>
      <c r="BZ18" s="63">
        <f t="shared" si="41"/>
        <v>24999.999999999993</v>
      </c>
      <c r="CA18" s="62">
        <f t="shared" si="41"/>
        <v>1.8431999999999999</v>
      </c>
      <c r="CB18" s="63">
        <f t="shared" si="41"/>
        <v>300000</v>
      </c>
      <c r="CC18" s="62">
        <f t="shared" si="41"/>
        <v>1.8431999999999999</v>
      </c>
      <c r="CD18" s="63">
        <f t="shared" si="41"/>
        <v>29999.999999999993</v>
      </c>
      <c r="CE18" s="62">
        <f t="shared" si="41"/>
        <v>1.8431999999999999</v>
      </c>
      <c r="CF18" s="63">
        <f t="shared" si="41"/>
        <v>29999.999999999993</v>
      </c>
      <c r="CG18" s="62">
        <f t="shared" si="41"/>
        <v>1.4745600000000001</v>
      </c>
      <c r="CH18" s="63">
        <f t="shared" si="41"/>
        <v>300000</v>
      </c>
      <c r="CI18" s="62">
        <f t="shared" si="41"/>
        <v>1.4745600000000001</v>
      </c>
      <c r="CJ18" s="63">
        <f t="shared" si="41"/>
        <v>29999.999999999993</v>
      </c>
      <c r="CK18" s="26" t="s">
        <v>61</v>
      </c>
    </row>
    <row r="19" spans="1:90" ht="28.2" customHeight="1" thickBot="1" x14ac:dyDescent="0.25">
      <c r="C19" s="152" t="s">
        <v>245</v>
      </c>
      <c r="D19" s="153"/>
      <c r="E19" s="136">
        <f>E18*F18</f>
        <v>552960</v>
      </c>
      <c r="F19" s="137"/>
      <c r="G19" s="136">
        <f>G18*H18</f>
        <v>55295.999999999985</v>
      </c>
      <c r="H19" s="137"/>
      <c r="I19" s="136">
        <f>I18*J18</f>
        <v>55295.999999999985</v>
      </c>
      <c r="J19" s="137"/>
      <c r="K19" s="136">
        <f t="shared" ref="K19" si="42">K18*L18</f>
        <v>442368</v>
      </c>
      <c r="L19" s="137"/>
      <c r="M19" s="136">
        <f t="shared" ref="M19" si="43">M18*N18</f>
        <v>44236.799999999996</v>
      </c>
      <c r="N19" s="137"/>
      <c r="O19" s="136">
        <f t="shared" ref="O19" si="44">O18*P18</f>
        <v>552960</v>
      </c>
      <c r="P19" s="137"/>
      <c r="Q19" s="136">
        <f t="shared" ref="Q19" si="45">Q18*R18</f>
        <v>55295.999999999985</v>
      </c>
      <c r="R19" s="137"/>
      <c r="S19" s="136">
        <f t="shared" ref="S19" si="46">S18*T18</f>
        <v>44236.799999999996</v>
      </c>
      <c r="T19" s="137"/>
      <c r="U19" s="136">
        <f t="shared" ref="U19" si="47">U18*V18</f>
        <v>552960</v>
      </c>
      <c r="V19" s="137"/>
      <c r="W19" s="136">
        <f t="shared" ref="W19" si="48">W18*X18</f>
        <v>55295.999999999985</v>
      </c>
      <c r="X19" s="137"/>
      <c r="Y19" s="136">
        <f t="shared" ref="Y19" si="49">Y18*Z18</f>
        <v>55295.999999999985</v>
      </c>
      <c r="Z19" s="137"/>
      <c r="AA19" s="136">
        <f t="shared" ref="AA19" si="50">AA18*AB18</f>
        <v>442368</v>
      </c>
      <c r="AB19" s="137"/>
      <c r="AC19" s="136">
        <f t="shared" ref="AC19" si="51">AC18*AD18</f>
        <v>44236.799999999996</v>
      </c>
      <c r="AD19" s="137"/>
      <c r="AE19" s="136">
        <f t="shared" ref="AE19" si="52">AE18*AF18</f>
        <v>552960</v>
      </c>
      <c r="AF19" s="137"/>
      <c r="AG19" s="136">
        <f t="shared" ref="AG19" si="53">AG18*AH18</f>
        <v>55295.999999999985</v>
      </c>
      <c r="AH19" s="137"/>
      <c r="AI19" s="136">
        <f t="shared" ref="AI19" si="54">AI18*AJ18</f>
        <v>44236.799999999996</v>
      </c>
      <c r="AJ19" s="137"/>
      <c r="AK19" s="136">
        <f t="shared" ref="AK19" si="55">AK18*AL18</f>
        <v>552960</v>
      </c>
      <c r="AL19" s="137"/>
      <c r="AM19" s="136">
        <f t="shared" ref="AM19" si="56">AM18*AN18</f>
        <v>55295.999999999985</v>
      </c>
      <c r="AN19" s="137"/>
      <c r="AO19" s="136">
        <f t="shared" ref="AO19" si="57">AO18*AP18</f>
        <v>55295.999999999985</v>
      </c>
      <c r="AP19" s="137"/>
      <c r="AQ19" s="136">
        <f t="shared" ref="AQ19" si="58">AQ18*AR18</f>
        <v>442368</v>
      </c>
      <c r="AR19" s="137"/>
      <c r="AS19" s="136">
        <f t="shared" ref="AS19" si="59">AS18*AT18</f>
        <v>44236.799999999996</v>
      </c>
      <c r="AT19" s="137"/>
      <c r="AU19" s="136">
        <f t="shared" ref="AU19" si="60">AU18*AV18</f>
        <v>552960</v>
      </c>
      <c r="AV19" s="137"/>
      <c r="AW19" s="136">
        <f t="shared" ref="AW19" si="61">AW18*AX18</f>
        <v>55295.999999999985</v>
      </c>
      <c r="AX19" s="137"/>
      <c r="AY19" s="136">
        <f t="shared" ref="AY19" si="62">AY18*AZ18</f>
        <v>552960</v>
      </c>
      <c r="AZ19" s="137"/>
      <c r="BA19" s="136">
        <f t="shared" ref="BA19" si="63">BA18*BB18</f>
        <v>442368</v>
      </c>
      <c r="BB19" s="137"/>
      <c r="BC19" s="136">
        <f t="shared" ref="BC19" si="64">BC18*BD18</f>
        <v>44236.799999999996</v>
      </c>
      <c r="BD19" s="137"/>
      <c r="BE19" s="136">
        <f t="shared" ref="BE19" si="65">BE18*BF18</f>
        <v>400000</v>
      </c>
      <c r="BF19" s="137"/>
      <c r="BG19" s="136">
        <f t="shared" ref="BG19" si="66">BG18*BH18</f>
        <v>400000</v>
      </c>
      <c r="BH19" s="137"/>
      <c r="BI19" s="136">
        <f t="shared" ref="BI19" si="67">BI18*BJ18</f>
        <v>800000</v>
      </c>
      <c r="BJ19" s="137"/>
      <c r="BK19" s="136">
        <f t="shared" ref="BK19" si="68">BK18*BL18</f>
        <v>552960</v>
      </c>
      <c r="BL19" s="137"/>
      <c r="BM19" s="136">
        <f t="shared" ref="BM19" si="69">BM18*BN18</f>
        <v>55295.999999999985</v>
      </c>
      <c r="BN19" s="137"/>
      <c r="BO19" s="136">
        <f t="shared" ref="BO19" si="70">BO18*BP18</f>
        <v>55295.999999999985</v>
      </c>
      <c r="BP19" s="137"/>
      <c r="BQ19" s="136">
        <f t="shared" ref="BQ19" si="71">BQ18*BR18</f>
        <v>442368</v>
      </c>
      <c r="BR19" s="137"/>
      <c r="BS19" s="136">
        <f t="shared" ref="BS19" si="72">BS18*BT18</f>
        <v>44236.799999999996</v>
      </c>
      <c r="BT19" s="137"/>
      <c r="BU19" s="136">
        <f t="shared" ref="BU19" si="73">BU18*BV18</f>
        <v>39999.999999999993</v>
      </c>
      <c r="BV19" s="137"/>
      <c r="BW19" s="136">
        <f t="shared" ref="BW19" si="74">BW18*BX18</f>
        <v>39999.999999999993</v>
      </c>
      <c r="BX19" s="137"/>
      <c r="BY19" s="136">
        <f t="shared" ref="BY19" si="75">BY18*BZ18</f>
        <v>79999.999999999985</v>
      </c>
      <c r="BZ19" s="137"/>
      <c r="CA19" s="136">
        <f t="shared" ref="CA19" si="76">CA18*CB18</f>
        <v>552960</v>
      </c>
      <c r="CB19" s="137"/>
      <c r="CC19" s="136">
        <f t="shared" ref="CC19" si="77">CC18*CD18</f>
        <v>55295.999999999985</v>
      </c>
      <c r="CD19" s="137"/>
      <c r="CE19" s="136">
        <f t="shared" ref="CE19" si="78">CE18*CF18</f>
        <v>55295.999999999985</v>
      </c>
      <c r="CF19" s="137"/>
      <c r="CG19" s="136">
        <f t="shared" ref="CG19" si="79">CG18*CH18</f>
        <v>442368</v>
      </c>
      <c r="CH19" s="137"/>
      <c r="CI19" s="136">
        <f t="shared" ref="CI19" si="80">CI18*CJ18</f>
        <v>44236.799999999996</v>
      </c>
      <c r="CJ19" s="137"/>
      <c r="CK19" s="64">
        <f>SUM(E19:CJ19)</f>
        <v>10463590.4</v>
      </c>
    </row>
    <row r="20" spans="1:90" ht="10.8" customHeight="1" thickBot="1" x14ac:dyDescent="0.25">
      <c r="CH20" s="159" t="s">
        <v>192</v>
      </c>
      <c r="CI20" s="159"/>
      <c r="CJ20" s="159"/>
      <c r="CK20" s="156">
        <f>CG19+CA19+BQ19+BK19+BA19+AU19+AQ19+AK19+AE19+AA19+U19+O19+K19+E19</f>
        <v>7077888</v>
      </c>
      <c r="CL20" s="104"/>
    </row>
    <row r="21" spans="1:90" ht="10.8" customHeight="1" thickBot="1" x14ac:dyDescent="0.25">
      <c r="CH21" s="159" t="s">
        <v>193</v>
      </c>
      <c r="CI21" s="159"/>
      <c r="CJ21" s="159"/>
      <c r="CK21" s="157">
        <f>CI19+CC19+BS19+BM19+BC19+AW19+AS19+AM19+AG19+AC19+W19+Q19+M19+G19</f>
        <v>707788.79999999993</v>
      </c>
      <c r="CL21" s="106"/>
    </row>
    <row r="22" spans="1:90" ht="10.8" customHeight="1" thickBot="1" x14ac:dyDescent="0.25">
      <c r="CH22" s="159" t="s">
        <v>194</v>
      </c>
      <c r="CI22" s="159"/>
      <c r="CJ22" s="159"/>
      <c r="CK22" s="158">
        <f>CE19+BY19+BW19+BU19+BO19+BI19+BG19+BE19+AY19+AO19+AI19+Y19+S19+I19</f>
        <v>2677913.5999999996</v>
      </c>
      <c r="CL22" s="102"/>
    </row>
    <row r="23" spans="1:90" x14ac:dyDescent="0.2">
      <c r="CK23" s="65"/>
    </row>
  </sheetData>
  <mergeCells count="164">
    <mergeCell ref="CK20:CL20"/>
    <mergeCell ref="CK21:CL21"/>
    <mergeCell ref="CK22:CL22"/>
    <mergeCell ref="CH20:CJ20"/>
    <mergeCell ref="CH21:CJ21"/>
    <mergeCell ref="CH22:CJ22"/>
    <mergeCell ref="K1:N2"/>
    <mergeCell ref="E1:J2"/>
    <mergeCell ref="A14:D15"/>
    <mergeCell ref="E19:F19"/>
    <mergeCell ref="G19:H19"/>
    <mergeCell ref="I19:J19"/>
    <mergeCell ref="O19:P19"/>
    <mergeCell ref="Q19:R19"/>
    <mergeCell ref="S19:T19"/>
    <mergeCell ref="K19:L19"/>
    <mergeCell ref="M19:N19"/>
    <mergeCell ref="C3:D3"/>
    <mergeCell ref="A1:B3"/>
    <mergeCell ref="C5:D5"/>
    <mergeCell ref="E5:F5"/>
    <mergeCell ref="C1:D2"/>
    <mergeCell ref="A4:A5"/>
    <mergeCell ref="C19:D19"/>
    <mergeCell ref="A16:D17"/>
    <mergeCell ref="A6:D7"/>
    <mergeCell ref="A12:D13"/>
    <mergeCell ref="A10:D11"/>
    <mergeCell ref="A8:D9"/>
    <mergeCell ref="BI3:BJ3"/>
    <mergeCell ref="E3:F3"/>
    <mergeCell ref="G3:H3"/>
    <mergeCell ref="I3:J3"/>
    <mergeCell ref="O3:P3"/>
    <mergeCell ref="Q3:R3"/>
    <mergeCell ref="S3:T3"/>
    <mergeCell ref="AE3:AF3"/>
    <mergeCell ref="AG3:AH3"/>
    <mergeCell ref="AI3:AJ3"/>
    <mergeCell ref="K3:L3"/>
    <mergeCell ref="M3:N3"/>
    <mergeCell ref="BI19:BJ19"/>
    <mergeCell ref="BK19:BL19"/>
    <mergeCell ref="BM19:BN19"/>
    <mergeCell ref="BO19:BP19"/>
    <mergeCell ref="BQ19:BR19"/>
    <mergeCell ref="AE19:AF19"/>
    <mergeCell ref="AG19:AH19"/>
    <mergeCell ref="AI19:AJ19"/>
    <mergeCell ref="BA19:BB19"/>
    <mergeCell ref="BC19:BD19"/>
    <mergeCell ref="AK19:AL19"/>
    <mergeCell ref="AU19:AV19"/>
    <mergeCell ref="AW19:AX19"/>
    <mergeCell ref="AY19:AZ19"/>
    <mergeCell ref="AE1:AJ2"/>
    <mergeCell ref="O1:T2"/>
    <mergeCell ref="U1:Z2"/>
    <mergeCell ref="AA1:AD2"/>
    <mergeCell ref="Q5:R5"/>
    <mergeCell ref="S5:T5"/>
    <mergeCell ref="U19:V19"/>
    <mergeCell ref="W19:X19"/>
    <mergeCell ref="Y19:Z19"/>
    <mergeCell ref="AA19:AB19"/>
    <mergeCell ref="AC19:AD19"/>
    <mergeCell ref="U3:V3"/>
    <mergeCell ref="W3:X3"/>
    <mergeCell ref="Y3:Z3"/>
    <mergeCell ref="AA3:AB3"/>
    <mergeCell ref="AC3:AD3"/>
    <mergeCell ref="AE5:AF5"/>
    <mergeCell ref="AG5:AH5"/>
    <mergeCell ref="AI5:AJ5"/>
    <mergeCell ref="U5:V5"/>
    <mergeCell ref="AK5:AL5"/>
    <mergeCell ref="AM5:AN5"/>
    <mergeCell ref="AK1:AP2"/>
    <mergeCell ref="AQ1:AT2"/>
    <mergeCell ref="AK3:AL3"/>
    <mergeCell ref="AM3:AN3"/>
    <mergeCell ref="AO3:AP3"/>
    <mergeCell ref="AQ3:AR3"/>
    <mergeCell ref="AS3:AT3"/>
    <mergeCell ref="BA1:BD2"/>
    <mergeCell ref="AU1:AZ2"/>
    <mergeCell ref="AU3:AV3"/>
    <mergeCell ref="AW3:AX3"/>
    <mergeCell ref="AY3:AZ3"/>
    <mergeCell ref="AM19:AN19"/>
    <mergeCell ref="AO19:AP19"/>
    <mergeCell ref="AQ19:AR19"/>
    <mergeCell ref="AS19:AT19"/>
    <mergeCell ref="BA3:BB3"/>
    <mergeCell ref="BC3:BD3"/>
    <mergeCell ref="CG1:CJ2"/>
    <mergeCell ref="BU3:BV3"/>
    <mergeCell ref="BU1:BV2"/>
    <mergeCell ref="BE19:BF19"/>
    <mergeCell ref="BG19:BH19"/>
    <mergeCell ref="BE1:BF2"/>
    <mergeCell ref="BE3:BF3"/>
    <mergeCell ref="BS19:BT19"/>
    <mergeCell ref="BQ1:BT2"/>
    <mergeCell ref="BK3:BL3"/>
    <mergeCell ref="BM3:BN3"/>
    <mergeCell ref="BO3:BP3"/>
    <mergeCell ref="BQ3:BR3"/>
    <mergeCell ref="BS3:BT3"/>
    <mergeCell ref="BK1:BP2"/>
    <mergeCell ref="BI1:BJ2"/>
    <mergeCell ref="BG1:BH2"/>
    <mergeCell ref="BG3:BH3"/>
    <mergeCell ref="CG19:CH19"/>
    <mergeCell ref="CI19:CJ19"/>
    <mergeCell ref="BY19:BZ19"/>
    <mergeCell ref="CA19:CB19"/>
    <mergeCell ref="CC19:CD19"/>
    <mergeCell ref="CE19:CF19"/>
    <mergeCell ref="BU19:BV19"/>
    <mergeCell ref="BW19:BX19"/>
    <mergeCell ref="CA3:CB3"/>
    <mergeCell ref="CC3:CD3"/>
    <mergeCell ref="CE3:CF3"/>
    <mergeCell ref="CG3:CH3"/>
    <mergeCell ref="CI3:CJ3"/>
    <mergeCell ref="BY3:BZ3"/>
    <mergeCell ref="BW3:BX3"/>
    <mergeCell ref="CG5:CH5"/>
    <mergeCell ref="CI5:CJ5"/>
    <mergeCell ref="BW1:BX2"/>
    <mergeCell ref="BY1:BZ2"/>
    <mergeCell ref="CA1:CF2"/>
    <mergeCell ref="W5:X5"/>
    <mergeCell ref="Y5:Z5"/>
    <mergeCell ref="AA5:AB5"/>
    <mergeCell ref="AC5:AD5"/>
    <mergeCell ref="G5:H5"/>
    <mergeCell ref="I5:J5"/>
    <mergeCell ref="K5:L5"/>
    <mergeCell ref="M5:N5"/>
    <mergeCell ref="O5:P5"/>
    <mergeCell ref="CE5:CF5"/>
    <mergeCell ref="BW5:BX5"/>
    <mergeCell ref="BY5:BZ5"/>
    <mergeCell ref="BU5:BV5"/>
    <mergeCell ref="BM5:BN5"/>
    <mergeCell ref="BK5:BL5"/>
    <mergeCell ref="BO5:BP5"/>
    <mergeCell ref="BQ5:BR5"/>
    <mergeCell ref="BS5:BT5"/>
    <mergeCell ref="CA5:CB5"/>
    <mergeCell ref="CC5:CD5"/>
    <mergeCell ref="BG5:BH5"/>
    <mergeCell ref="BI5:BJ5"/>
    <mergeCell ref="AY5:AZ5"/>
    <mergeCell ref="BA5:BB5"/>
    <mergeCell ref="BC5:BD5"/>
    <mergeCell ref="BE5:BF5"/>
    <mergeCell ref="AO5:AP5"/>
    <mergeCell ref="AQ5:AR5"/>
    <mergeCell ref="AS5:AT5"/>
    <mergeCell ref="AU5:AV5"/>
    <mergeCell ref="AW5:AX5"/>
  </mergeCells>
  <conditionalFormatting sqref="K5:CJ5">
    <cfRule type="cellIs" dxfId="24" priority="1216" operator="greaterThanOrEqual">
      <formula>500000</formula>
    </cfRule>
    <cfRule type="cellIs" dxfId="23" priority="1217" operator="greaterThanOrEqual">
      <formula>125000</formula>
    </cfRule>
    <cfRule type="cellIs" dxfId="22" priority="1218" operator="greaterThanOrEqual">
      <formula>30000</formula>
    </cfRule>
    <cfRule type="cellIs" dxfId="21" priority="1219" operator="greaterThanOrEqual">
      <formula>6250</formula>
    </cfRule>
    <cfRule type="cellIs" dxfId="20" priority="1220" operator="lessThan">
      <formula>6250</formula>
    </cfRule>
  </conditionalFormatting>
  <conditionalFormatting sqref="E5:F5">
    <cfRule type="cellIs" dxfId="19" priority="186" operator="greaterThanOrEqual">
      <formula>500000</formula>
    </cfRule>
    <cfRule type="cellIs" dxfId="18" priority="187" operator="greaterThanOrEqual">
      <formula>125000</formula>
    </cfRule>
    <cfRule type="cellIs" dxfId="17" priority="188" operator="greaterThanOrEqual">
      <formula>30000</formula>
    </cfRule>
    <cfRule type="cellIs" dxfId="16" priority="189" operator="greaterThanOrEqual">
      <formula>6250</formula>
    </cfRule>
    <cfRule type="cellIs" dxfId="15" priority="190" operator="lessThan">
      <formula>6250</formula>
    </cfRule>
  </conditionalFormatting>
  <conditionalFormatting sqref="G5:J5">
    <cfRule type="cellIs" dxfId="14" priority="181" operator="greaterThanOrEqual">
      <formula>500000</formula>
    </cfRule>
    <cfRule type="cellIs" dxfId="13" priority="182" operator="greaterThanOrEqual">
      <formula>125000</formula>
    </cfRule>
    <cfRule type="cellIs" dxfId="12" priority="183" operator="greaterThanOrEqual">
      <formula>30000</formula>
    </cfRule>
    <cfRule type="cellIs" dxfId="11" priority="184" operator="greaterThanOrEqual">
      <formula>6250</formula>
    </cfRule>
    <cfRule type="cellIs" dxfId="10" priority="185" operator="lessThan">
      <formula>6250</formula>
    </cfRule>
  </conditionalFormatting>
  <conditionalFormatting sqref="G19:CJ19">
    <cfRule type="cellIs" dxfId="9" priority="1" operator="greaterThanOrEqual">
      <formula>500000</formula>
    </cfRule>
    <cfRule type="cellIs" dxfId="8" priority="2" operator="greaterThanOrEqual">
      <formula>125000</formula>
    </cfRule>
    <cfRule type="cellIs" dxfId="7" priority="3" operator="greaterThanOrEqual">
      <formula>30000</formula>
    </cfRule>
    <cfRule type="cellIs" dxfId="6" priority="4" operator="greaterThanOrEqual">
      <formula>6250</formula>
    </cfRule>
    <cfRule type="cellIs" dxfId="5" priority="5" operator="lessThan">
      <formula>6250</formula>
    </cfRule>
  </conditionalFormatting>
  <conditionalFormatting sqref="E19:F19">
    <cfRule type="cellIs" dxfId="4" priority="6" operator="greaterThanOrEqual">
      <formula>500000</formula>
    </cfRule>
    <cfRule type="cellIs" dxfId="3" priority="7" operator="greaterThanOrEqual">
      <formula>125000</formula>
    </cfRule>
    <cfRule type="cellIs" dxfId="2" priority="8" operator="greaterThanOrEqual">
      <formula>30000</formula>
    </cfRule>
    <cfRule type="cellIs" dxfId="1" priority="9" operator="greaterThanOrEqual">
      <formula>6250</formula>
    </cfRule>
    <cfRule type="cellIs" dxfId="0" priority="10" operator="lessThan">
      <formula>6250</formula>
    </cfRule>
  </conditionalFormatting>
  <dataValidations disablePrompts="1" count="1">
    <dataValidation type="list" allowBlank="1" showInputMessage="1" showErrorMessage="1" sqref="E15:CJ15 E9:CJ9 E7:CJ7 E11:CJ11 E13:CJ13 E17:CJ17">
      <formula1>"90%,60%,40%,20%"</formula1>
    </dataValidation>
  </dataValidations>
  <pageMargins left="0.7" right="0.7" top="0.75" bottom="0.75" header="0.3" footer="0.3"/>
  <pageSetup orientation="portrait" horizontalDpi="4294967293"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2BFEA8F82AEA8478ED89AAB68E404EA" ma:contentTypeVersion="0" ma:contentTypeDescription="Crear nuevo documento." ma:contentTypeScope="" ma:versionID="b1b91aba961f284c6dcdc37275f7ca5c">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1503AE8E-030E-433D-AAAB-34854A972BD9}">
  <ds:schemaRefs>
    <ds:schemaRef ds:uri="http://schemas.microsoft.com/sharepoint/v3/contenttype/forms"/>
  </ds:schemaRefs>
</ds:datastoreItem>
</file>

<file path=customXml/itemProps2.xml><?xml version="1.0" encoding="utf-8"?>
<ds:datastoreItem xmlns:ds="http://schemas.openxmlformats.org/officeDocument/2006/customXml" ds:itemID="{1BAC3410-7819-454F-A883-9584E89DF9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9A705A3-7D75-46A3-BE5E-4C547CEADE84}">
  <ds:schemaRefs>
    <ds:schemaRef ds:uri="http://purl.org/dc/dcmitype/"/>
    <ds:schemaRef ds:uri="http://purl.org/dc/elements/1.1/"/>
    <ds:schemaRef ds:uri="http://purl.org/dc/terms/"/>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Parte 1. Activos</vt:lpstr>
      <vt:lpstr>Parte 2. Riesgo Inherente</vt:lpstr>
      <vt:lpstr>Parte 3. Riesgo Residual</vt:lpstr>
    </vt:vector>
  </TitlesOfParts>
  <Company>Banco de Bogotá</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de Activos de Información</dc:title>
  <dc:subject>Formato versión 3.0</dc:subject>
  <dc:creator>Andrés Augusto Jácome Lobo</dc:creator>
  <cp:lastModifiedBy>SILVIA</cp:lastModifiedBy>
  <cp:revision>3</cp:revision>
  <cp:lastPrinted>2012-05-28T21:49:52Z</cp:lastPrinted>
  <dcterms:created xsi:type="dcterms:W3CDTF">2009-12-22T19:28:44Z</dcterms:created>
  <dcterms:modified xsi:type="dcterms:W3CDTF">2014-06-02T16:42:45Z</dcterms:modified>
  <cp:category>Clasificación de Activos de Información</cp:category>
</cp:coreProperties>
</file>