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bookViews>
    <workbookView xWindow="0" yWindow="0" windowWidth="16380" windowHeight="8145" tabRatio="603"/>
  </bookViews>
  <sheets>
    <sheet name="Resumen" sheetId="1" r:id="rId1"/>
    <sheet name="Hoja1" sheetId="2" state="hidden" r:id="rId2"/>
    <sheet name="4" sheetId="20" r:id="rId3"/>
    <sheet name="5" sheetId="3" r:id="rId4"/>
    <sheet name="6" sheetId="21" r:id="rId5"/>
    <sheet name="7" sheetId="23" r:id="rId6"/>
    <sheet name="8" sheetId="24" r:id="rId7"/>
    <sheet name="9" sheetId="25" r:id="rId8"/>
    <sheet name="10" sheetId="26" r:id="rId9"/>
  </sheets>
  <calcPr calcId="145621"/>
</workbook>
</file>

<file path=xl/calcChain.xml><?xml version="1.0" encoding="utf-8"?>
<calcChain xmlns="http://schemas.openxmlformats.org/spreadsheetml/2006/main">
  <c r="I21" i="1" l="1"/>
  <c r="I20" i="1"/>
  <c r="I19" i="1"/>
  <c r="I18" i="1"/>
  <c r="I17" i="1"/>
  <c r="I16" i="1"/>
  <c r="I15" i="1"/>
  <c r="H10" i="1"/>
  <c r="H9" i="1"/>
  <c r="H8" i="1"/>
  <c r="H7" i="1"/>
  <c r="H6" i="1"/>
  <c r="H5" i="1"/>
  <c r="H4" i="1"/>
  <c r="G10" i="1"/>
  <c r="G9" i="1"/>
  <c r="G8" i="1"/>
  <c r="G7" i="1"/>
  <c r="G6" i="1"/>
  <c r="F4" i="1"/>
  <c r="G4" i="1"/>
  <c r="G5" i="1"/>
  <c r="F8" i="1"/>
  <c r="F7" i="1"/>
  <c r="F6" i="1"/>
  <c r="F5" i="1"/>
  <c r="F10" i="1"/>
  <c r="F9" i="1"/>
  <c r="E6" i="21"/>
  <c r="E7" i="21"/>
  <c r="E8" i="21"/>
  <c r="E9" i="21"/>
  <c r="E10" i="21"/>
  <c r="E12" i="21"/>
  <c r="E13" i="21"/>
  <c r="E14" i="21"/>
  <c r="E15" i="21"/>
  <c r="E16" i="21"/>
  <c r="E17" i="21"/>
  <c r="E18" i="21"/>
  <c r="E19" i="21"/>
  <c r="E20" i="21"/>
  <c r="E21" i="21"/>
  <c r="E23" i="21"/>
  <c r="E24" i="21"/>
  <c r="E25" i="21"/>
  <c r="E26" i="21"/>
  <c r="E27" i="21"/>
  <c r="E28" i="21"/>
  <c r="E30" i="21"/>
  <c r="E31" i="21"/>
  <c r="E32" i="21"/>
  <c r="E33" i="21"/>
  <c r="E34" i="21"/>
  <c r="E35" i="21"/>
  <c r="E36" i="21"/>
  <c r="E37" i="21"/>
  <c r="E38" i="21"/>
  <c r="E3" i="3"/>
  <c r="E5" i="3"/>
  <c r="E6" i="3"/>
  <c r="E7" i="3"/>
  <c r="E8" i="3"/>
  <c r="E9" i="3"/>
  <c r="E10" i="3"/>
  <c r="E11" i="3"/>
  <c r="E12" i="3"/>
  <c r="E13" i="3"/>
  <c r="E14" i="3"/>
  <c r="E15" i="3"/>
  <c r="E16" i="3"/>
  <c r="E17" i="3"/>
  <c r="E18" i="3"/>
  <c r="E19" i="3"/>
  <c r="E20" i="3"/>
  <c r="E21" i="3"/>
  <c r="E22" i="3"/>
  <c r="E4" i="3"/>
  <c r="E10" i="1"/>
  <c r="E9" i="1"/>
  <c r="E8" i="1"/>
  <c r="E7" i="1"/>
  <c r="E4" i="1"/>
  <c r="H8" i="26"/>
  <c r="H7" i="26"/>
  <c r="H6" i="26"/>
  <c r="H5" i="26"/>
  <c r="E5" i="26"/>
  <c r="H4" i="26"/>
  <c r="H12" i="26" s="1"/>
  <c r="E4" i="26"/>
  <c r="E3" i="26" s="1"/>
  <c r="E2" i="26" s="1"/>
  <c r="H3" i="26"/>
  <c r="H2" i="26"/>
  <c r="H8" i="25"/>
  <c r="H7" i="25"/>
  <c r="H6" i="25"/>
  <c r="H5" i="25"/>
  <c r="E5" i="25"/>
  <c r="H4" i="25"/>
  <c r="E4" i="25"/>
  <c r="E3" i="25" s="1"/>
  <c r="E2" i="25" s="1"/>
  <c r="H3" i="25"/>
  <c r="H2" i="25"/>
  <c r="H8" i="24"/>
  <c r="H7" i="24"/>
  <c r="H6" i="24"/>
  <c r="H5" i="24"/>
  <c r="E5" i="24"/>
  <c r="H4" i="24"/>
  <c r="E4" i="24"/>
  <c r="H3" i="24"/>
  <c r="H2" i="24"/>
  <c r="H8" i="23"/>
  <c r="H7" i="23"/>
  <c r="H6" i="23"/>
  <c r="H5" i="23"/>
  <c r="E5" i="23"/>
  <c r="H4" i="23"/>
  <c r="E3" i="23"/>
  <c r="E2" i="23" s="1"/>
  <c r="H3" i="23"/>
  <c r="H2" i="23"/>
  <c r="H2" i="21"/>
  <c r="H8" i="21"/>
  <c r="H7" i="21"/>
  <c r="H6" i="21"/>
  <c r="H5" i="21"/>
  <c r="E5" i="21"/>
  <c r="H4" i="21"/>
  <c r="H12" i="21" s="1"/>
  <c r="E3" i="21"/>
  <c r="E2" i="21" s="1"/>
  <c r="E6" i="1" s="1"/>
  <c r="H3" i="21"/>
  <c r="H2" i="20"/>
  <c r="H8" i="20"/>
  <c r="H7" i="20"/>
  <c r="H6" i="20"/>
  <c r="H13" i="20" s="1"/>
  <c r="H5" i="20"/>
  <c r="H12" i="20" s="1"/>
  <c r="E5" i="20"/>
  <c r="H4" i="20"/>
  <c r="E4" i="20"/>
  <c r="H3" i="20"/>
  <c r="H11" i="20" s="1"/>
  <c r="E3" i="20"/>
  <c r="E2" i="20" s="1"/>
  <c r="E3" i="24" l="1"/>
  <c r="E2" i="24" s="1"/>
  <c r="H13" i="26"/>
  <c r="H11" i="26"/>
  <c r="H12" i="25"/>
  <c r="H11" i="25"/>
  <c r="H13" i="25"/>
  <c r="H11" i="24"/>
  <c r="H12" i="24"/>
  <c r="H13" i="24"/>
  <c r="H12" i="23"/>
  <c r="H13" i="23"/>
  <c r="H11" i="23"/>
  <c r="H13" i="21"/>
  <c r="H11" i="21"/>
  <c r="H8" i="3"/>
  <c r="C27" i="1" l="1"/>
  <c r="H7" i="3"/>
  <c r="E5" i="2"/>
  <c r="E8" i="2"/>
  <c r="E9" i="2"/>
  <c r="E10" i="2"/>
  <c r="E150" i="2" s="1"/>
  <c r="E11" i="2"/>
  <c r="E12" i="2"/>
  <c r="E13" i="2"/>
  <c r="E14" i="2"/>
  <c r="E15" i="2"/>
  <c r="E16" i="2"/>
  <c r="E17" i="2"/>
  <c r="E19" i="2"/>
  <c r="E20" i="2"/>
  <c r="E21" i="2"/>
  <c r="E22" i="2"/>
  <c r="E23" i="2"/>
  <c r="E24" i="2"/>
  <c r="E25" i="2"/>
  <c r="E26" i="2"/>
  <c r="E28" i="2"/>
  <c r="E29" i="2"/>
  <c r="E30" i="2"/>
  <c r="E31" i="2"/>
  <c r="E32" i="2"/>
  <c r="E33" i="2"/>
  <c r="E34" i="2"/>
  <c r="E35" i="2"/>
  <c r="E37" i="2"/>
  <c r="E38" i="2"/>
  <c r="E39" i="2"/>
  <c r="E40" i="2"/>
  <c r="E43" i="2"/>
  <c r="E44" i="2"/>
  <c r="E45" i="2"/>
  <c r="E46" i="2"/>
  <c r="E47" i="2"/>
  <c r="E48" i="2"/>
  <c r="E49" i="2"/>
  <c r="E50" i="2"/>
  <c r="E51" i="2"/>
  <c r="E53" i="2"/>
  <c r="E54" i="2"/>
  <c r="E55" i="2"/>
  <c r="E56" i="2"/>
  <c r="E57" i="2"/>
  <c r="E58" i="2"/>
  <c r="E59" i="2"/>
  <c r="E60" i="2"/>
  <c r="E61" i="2"/>
  <c r="E62" i="2"/>
  <c r="E63" i="2"/>
  <c r="E65" i="2"/>
  <c r="E66" i="2"/>
  <c r="E67" i="2"/>
  <c r="E68" i="2"/>
  <c r="E69" i="2"/>
  <c r="E70" i="2"/>
  <c r="E73" i="2"/>
  <c r="E74" i="2"/>
  <c r="E75" i="2"/>
  <c r="E76" i="2"/>
  <c r="E77" i="2"/>
  <c r="E78" i="2"/>
  <c r="E79" i="2"/>
  <c r="E80" i="2"/>
  <c r="E81" i="2"/>
  <c r="E84" i="2"/>
  <c r="E85" i="2"/>
  <c r="E86" i="2"/>
  <c r="E87" i="2"/>
  <c r="E88" i="2"/>
  <c r="E89" i="2"/>
  <c r="E90" i="2"/>
  <c r="E92" i="2"/>
  <c r="E93" i="2"/>
  <c r="E94" i="2"/>
  <c r="E95" i="2"/>
  <c r="E96" i="2"/>
  <c r="E97" i="2"/>
  <c r="E99" i="2"/>
  <c r="E100" i="2"/>
  <c r="E101" i="2"/>
  <c r="E102" i="2"/>
  <c r="E103" i="2"/>
  <c r="E104" i="2"/>
  <c r="E105" i="2"/>
  <c r="E108" i="2"/>
  <c r="E110" i="2"/>
  <c r="E111" i="2"/>
  <c r="E112" i="2"/>
  <c r="E113" i="2"/>
  <c r="E114" i="2"/>
  <c r="E115" i="2"/>
  <c r="E116" i="2"/>
  <c r="E117" i="2"/>
  <c r="E118" i="2"/>
  <c r="E119" i="2"/>
  <c r="E121" i="2"/>
  <c r="E122" i="2"/>
  <c r="E123" i="2"/>
  <c r="E124" i="2"/>
  <c r="E125" i="2"/>
  <c r="E126" i="2"/>
  <c r="E129" i="2"/>
  <c r="E131" i="2"/>
  <c r="E132" i="2"/>
  <c r="E133" i="2"/>
  <c r="E134" i="2"/>
  <c r="E135" i="2"/>
  <c r="E136" i="2"/>
  <c r="E137" i="2"/>
  <c r="E139" i="2"/>
  <c r="E140" i="2"/>
  <c r="E141" i="2"/>
  <c r="E142" i="2"/>
  <c r="E143" i="2"/>
  <c r="E144" i="2"/>
  <c r="E145" i="2"/>
  <c r="B150" i="2"/>
  <c r="B153" i="2" s="1"/>
  <c r="D150" i="2"/>
  <c r="B151" i="2"/>
  <c r="D151" i="2"/>
  <c r="B152" i="2"/>
  <c r="D152" i="2"/>
  <c r="H2" i="3"/>
  <c r="H3" i="3"/>
  <c r="H4" i="3"/>
  <c r="H5" i="3"/>
  <c r="H6" i="3"/>
  <c r="H12" i="3" l="1"/>
  <c r="H13" i="3"/>
  <c r="H11" i="3"/>
  <c r="E2" i="3"/>
  <c r="E5" i="1" s="1"/>
  <c r="C26" i="1" l="1"/>
  <c r="C25" i="1"/>
</calcChain>
</file>

<file path=xl/sharedStrings.xml><?xml version="1.0" encoding="utf-8"?>
<sst xmlns="http://schemas.openxmlformats.org/spreadsheetml/2006/main" count="915" uniqueCount="547">
  <si>
    <t>Dominio</t>
  </si>
  <si>
    <t>Tabla de Valores</t>
  </si>
  <si>
    <t>Valor</t>
  </si>
  <si>
    <t>Efectividad</t>
  </si>
  <si>
    <t>Significado</t>
  </si>
  <si>
    <t>Descripción</t>
  </si>
  <si>
    <t>Número</t>
  </si>
  <si>
    <t>L0</t>
  </si>
  <si>
    <t>Inexistente</t>
  </si>
  <si>
    <t>Carencia completa de cualquier proceso conocido.</t>
  </si>
  <si>
    <t>L1</t>
  </si>
  <si>
    <t>Inicial / Ad-hoc</t>
  </si>
  <si>
    <t>Procedimientos inexistentes o localizados en áreas concretas. El éxito de las tareas se debe a esfuerzos personales.</t>
  </si>
  <si>
    <t>L2</t>
  </si>
  <si>
    <t>Reproducible, pero intuitivo</t>
  </si>
  <si>
    <t>Existe un método de trabajo basado en la experiencia, aunque sin comunicación formal. Dependencia del conocimiento individual</t>
  </si>
  <si>
    <t>L3</t>
  </si>
  <si>
    <t>Proceso definido</t>
  </si>
  <si>
    <t>La organización en su conjunto participa en el proceso. Los procesos están implantados, documentados y comunicados.</t>
  </si>
  <si>
    <t>L4</t>
  </si>
  <si>
    <t>Gestionado y medible</t>
  </si>
  <si>
    <t>Se puede seguir la evolución de los procesos mediante indicadores numéricos y estadísticos. Hay herramientas para mejorar la calidad y la eficiencia</t>
  </si>
  <si>
    <t>L5</t>
  </si>
  <si>
    <t>Optimizado</t>
  </si>
  <si>
    <t>Los procesos están bajo constante mejora. En base a criterios cuantitativos se determinan las desviaciones más comunes y se optimizan los procesos</t>
  </si>
  <si>
    <t>L6</t>
  </si>
  <si>
    <t>N/A</t>
  </si>
  <si>
    <t>No aplica</t>
  </si>
  <si>
    <t>Aprobados</t>
  </si>
  <si>
    <t>No Aprobados</t>
  </si>
  <si>
    <t>No Aplican</t>
  </si>
  <si>
    <t>Gap analysis: status of ISO/IEC 27001 implementation</t>
  </si>
  <si>
    <t xml:space="preserve">Control de ISO /IEC 27001 </t>
  </si>
  <si>
    <t>Requerimientos obligatorios para el SGSI</t>
  </si>
  <si>
    <t>Status</t>
  </si>
  <si>
    <t>SGSI</t>
  </si>
  <si>
    <t>4.1</t>
  </si>
  <si>
    <t>Requerimientos Generales</t>
  </si>
  <si>
    <t>La organización debe establecer, implementar, operar, monitorizar, revisar, mantener y mejorar un SGSI documentado</t>
  </si>
  <si>
    <t>No implementado</t>
  </si>
  <si>
    <t>4.2</t>
  </si>
  <si>
    <t>Establecer y Gestionar el SGSI</t>
  </si>
  <si>
    <t>4.2.1</t>
  </si>
  <si>
    <t>Establecer el SGSI</t>
  </si>
  <si>
    <t>4.2.1 (a)</t>
  </si>
  <si>
    <t>Definir el alcance y los límites del SGSI</t>
  </si>
  <si>
    <t>Parcialmente implementado</t>
  </si>
  <si>
    <t>4.2.1 (b)</t>
  </si>
  <si>
    <t>Definir una política de SGSI</t>
  </si>
  <si>
    <t>4.2.1 (c)</t>
  </si>
  <si>
    <t>Definir el enfoque de la evaluación de Riesgos</t>
  </si>
  <si>
    <t>4.2.1 (d)</t>
  </si>
  <si>
    <t>Identificar los riesgos</t>
  </si>
  <si>
    <t>4.2.1 (e)</t>
  </si>
  <si>
    <t>Analizar y evaluar los riesgos</t>
  </si>
  <si>
    <t>4.2.1 (f)</t>
  </si>
  <si>
    <t>Identificar y evaluar opciones para el tratamiento de riesgos</t>
  </si>
  <si>
    <t>4.2.1 (g)</t>
  </si>
  <si>
    <t>Seleccionar objetivos de control y controles para el tratamientos de riesgos</t>
  </si>
  <si>
    <t>4.2.1 (h)</t>
  </si>
  <si>
    <t>Obtener la aprobación por parte de la dirección de los riesgos residuales propuestos</t>
  </si>
  <si>
    <t>4.2.1 (i)</t>
  </si>
  <si>
    <t>Obtener la autorización de la Dirección para implementar y operar el SGSI</t>
  </si>
  <si>
    <t>4.2.1 (j)</t>
  </si>
  <si>
    <t>Preparar una Declaración de aplicabilidad</t>
  </si>
  <si>
    <t>4.2.2</t>
  </si>
  <si>
    <t>Implementar el SGSI</t>
  </si>
  <si>
    <t>4.2.2 (a)</t>
  </si>
  <si>
    <t>Elaborar un plan de tratamiento de riesgos</t>
  </si>
  <si>
    <t>4.2.2 (b)</t>
  </si>
  <si>
    <t>Implementar el plan de tratamiento de riesgos para lograr los objetivos de control identificados</t>
  </si>
  <si>
    <t>4.2.2 (c)</t>
  </si>
  <si>
    <t>Implementar los controles seleccionados en 4.2.1g para llegar a los objetivos de control</t>
  </si>
  <si>
    <t>4.2.2 (d)</t>
  </si>
  <si>
    <t>Definir cómo medir la efectividad de los controles o grupos de controles seleccionados y especificar cómo estas mediciones van a ser utilizadas para evaluar la efectividad del control para producir resultados comparables y reproducibles (ver 4.2.3c)</t>
  </si>
  <si>
    <t>4.2.2 (e)</t>
  </si>
  <si>
    <t>Implementar programas de formación y concienciación  (ver 5.2.2)</t>
  </si>
  <si>
    <t>4.2.2 (f)</t>
  </si>
  <si>
    <t>Gestionar la operación del SGSI</t>
  </si>
  <si>
    <t>4.2.2 (g)</t>
  </si>
  <si>
    <t>Gestionar los recursos para el SGSI (ver 5.2)</t>
  </si>
  <si>
    <t>4.2.2 (h)</t>
  </si>
  <si>
    <r>
      <t>Implementar procedimientos y otros controles capaces de permitir una rápida detección de eventos de seguridad y respuesta a incidentes de seguridad (ver 4.2.3</t>
    </r>
    <r>
      <rPr>
        <vertAlign val="superscript"/>
        <sz val="10"/>
        <rFont val="Arial"/>
        <family val="2"/>
      </rPr>
      <t>a</t>
    </r>
    <r>
      <rPr>
        <sz val="10"/>
        <rFont val="Arial"/>
        <family val="2"/>
      </rPr>
      <t>)</t>
    </r>
  </si>
  <si>
    <t>4.2.3</t>
  </si>
  <si>
    <t>Monitorizar y Revisar el SGSI</t>
  </si>
  <si>
    <t>4.2.3 (a)</t>
  </si>
  <si>
    <t>Ejecutar procedimientos de monitorización y revisión y otros controles</t>
  </si>
  <si>
    <t>4.2.3 (b)</t>
  </si>
  <si>
    <t>Llevar a cabo revisiones periódicas de la efectividad del SGSI</t>
  </si>
  <si>
    <t>4.2.3 (c)</t>
  </si>
  <si>
    <t>Medir la efectividad de los controles para verificar que se cumplen los requerimientos de seguridad</t>
  </si>
  <si>
    <t>4.2.3 (d)</t>
  </si>
  <si>
    <t>Revisar las evaluaciones de riesgos en intervalos planificados y revisar los riesgos residuales y los niveles aceptables de riesgos identificados.</t>
  </si>
  <si>
    <t>4.2.3 (e)</t>
  </si>
  <si>
    <t>Llevar a cabo auditorías internas del SGSI de manera regular (ver 6)</t>
  </si>
  <si>
    <t>4.2.3 (f)</t>
  </si>
  <si>
    <t>Llevar a cabo una revisión por la dirección del SGSI de manera regular (ver 7.1)</t>
  </si>
  <si>
    <t>4.2.3 (g)</t>
  </si>
  <si>
    <t>Actualizar los planes de seguridad para tener en cuenta los hallazgos de las actividades de monitorización y revisión</t>
  </si>
  <si>
    <t>4.2.3 (h)</t>
  </si>
  <si>
    <t>Registrar acciones y eventos que podrían tener impacto en la efectividad o el rendimiento del SGSI (ver 4.3.3)</t>
  </si>
  <si>
    <t>4.2.4</t>
  </si>
  <si>
    <t>Mantener y mejorar el SGSI</t>
  </si>
  <si>
    <t>4.2.4 (a)</t>
  </si>
  <si>
    <t>Implementar las mejoras identificadas en el SGSI</t>
  </si>
  <si>
    <t>4.2.4 (b)</t>
  </si>
  <si>
    <t>Llevar a cabo las acciones correctivas y preventivas de acuerdo con 8.2 y 8.3</t>
  </si>
  <si>
    <t>4.2.4 (c)</t>
  </si>
  <si>
    <t>Comunicar las acciones y mejoras a todas las partes interesadas</t>
  </si>
  <si>
    <t>4.2.4 (d)</t>
  </si>
  <si>
    <t>Asegurar que las mejoras consiguen sus objetivos propuestos</t>
  </si>
  <si>
    <t>4.3</t>
  </si>
  <si>
    <t>Requerimientos de Documentación</t>
  </si>
  <si>
    <t>4.3.1</t>
  </si>
  <si>
    <t>Documentación General del SGSI</t>
  </si>
  <si>
    <t>4.3.1 (a)</t>
  </si>
  <si>
    <t>Documentar los procedimientos y objetivos de la política del SGSI  (ver 4.2.1b)</t>
  </si>
  <si>
    <t>4.3.1 (b)</t>
  </si>
  <si>
    <t>Alcance del SGSI (ver 4.2.1A)</t>
  </si>
  <si>
    <t>4.3.1 (c)</t>
  </si>
  <si>
    <t>Procedimientos y controles de apoyo al SGSI</t>
  </si>
  <si>
    <t>4.3.1 (d)</t>
  </si>
  <si>
    <t>Descripción de la metodología de evaluación de Riesgos (ver 4.2.1c)</t>
  </si>
  <si>
    <t>4.3.1 (e)</t>
  </si>
  <si>
    <t>Informe de evaluación de Riesgos (ver desde el 4.2.1c al 4.2.1g)</t>
  </si>
  <si>
    <t>4.3.1 (f)</t>
  </si>
  <si>
    <t>Plan de Tratamiento de Riesgos (ver 4.2.2b)</t>
  </si>
  <si>
    <t>4.3.1 (g)</t>
  </si>
  <si>
    <t>Procedimientos necesitados por la organización para asegurar la planificación efectiva, la operación y el control de sus procesos de seguridad de la información y describir cómo medir la efectividad de los controles (ver 4.2.3c)</t>
  </si>
  <si>
    <t>4.3.1 (h)</t>
  </si>
  <si>
    <t>Registros requeridos por este Estándar Internacional (ver 4.3.3)</t>
  </si>
  <si>
    <t>4.3.1 (i)</t>
  </si>
  <si>
    <t>Declaración de Aplicabilidad</t>
  </si>
  <si>
    <t>4.3.2</t>
  </si>
  <si>
    <t>Control de Documentos</t>
  </si>
  <si>
    <t>Documentos requeridos por el SGSI deberán ser protegidos y controlados. Un procedimiento documentado deberá ser establecido para definir las acciones de la dirección necesitadas para:</t>
  </si>
  <si>
    <t>4.3.2 (a)</t>
  </si>
  <si>
    <t>Aprobar documentos para su adecuación antes de su emisión</t>
  </si>
  <si>
    <t>4.3.2 (b)</t>
  </si>
  <si>
    <t>Revisar y actualizar documentos cuando sea necesario y re-aprobar documentos.</t>
  </si>
  <si>
    <t>4.3.2 (c)</t>
  </si>
  <si>
    <t>Asegurar que los cambios y que los estados de revisión actual de los documentos están identificados</t>
  </si>
  <si>
    <t>4.3.2 (d)</t>
  </si>
  <si>
    <t>Asegurar que las versiones pertinentes de documentos aplicables están disponible y a punto para ser usados</t>
  </si>
  <si>
    <t>4.3.2 (e)</t>
  </si>
  <si>
    <t>Asegurar que los documentos permanecen legibles y fácilmente identificables</t>
  </si>
  <si>
    <t>4.3.2 (f)</t>
  </si>
  <si>
    <t>Asegurar que los documentos están disponibles para aquellos que lo necesiten y son transferidos, almacenados y en última instancia, eliminados de acuerdo a los procedimientos aplicables en base a su clasificación</t>
  </si>
  <si>
    <t>4.3.2 (g)</t>
  </si>
  <si>
    <t>Asegurar que los documentos de procedencia externa están identificados.</t>
  </si>
  <si>
    <t>4.3.2 (h)</t>
  </si>
  <si>
    <t>Asegurar que la distribución de los documentos está controlada.</t>
  </si>
  <si>
    <t>4.3.2 (i)</t>
  </si>
  <si>
    <t>Prevenir el uso no intencionado de documentos obsoletos.</t>
  </si>
  <si>
    <t>4.3.2 (j)</t>
  </si>
  <si>
    <t>Aplicar una identificación adecuada a los documentos si éstos son retenidos para cualquier propósito.</t>
  </si>
  <si>
    <t>4.3.3</t>
  </si>
  <si>
    <t>Control de los Registros</t>
  </si>
  <si>
    <t>Los registros deben establecerse y mantenerse para proporcionar evidencias de conformidad a los requerimientos y a la eficacia del SGSI</t>
  </si>
  <si>
    <t>Los registros serán protegidos y controlados</t>
  </si>
  <si>
    <t>El SGSI debe tener en cuenta los requisitos legales o reglamentarios y las obligaciones contractuales.</t>
  </si>
  <si>
    <t>Los registros deben permanecer legibles, fácilmente identificables y recuperables.</t>
  </si>
  <si>
    <t>Los controles necesarios para la identificación, almacenamiento, protección, recuperación, tiempo de retención y disposición de los registros serán documentados e implementados.</t>
  </si>
  <si>
    <t>Se mantendrán registros de los resultados del proceso, como se indica en el apartado 4.2 y de todas las ocurrencias de incidentes de seguridad significativos relacionados con el SGSI.</t>
  </si>
  <si>
    <t>Gestión de la Responsabilidad</t>
  </si>
  <si>
    <t>5.1</t>
  </si>
  <si>
    <t>Compromiso de la dirección</t>
  </si>
  <si>
    <t>La dirección debe proporcionar evidencia de su compromiso con el establecimiento, implementación, operación, monitoreo, revisión, mantenimiento y mejora del SGSI por:</t>
  </si>
  <si>
    <t>5.1 (a)</t>
  </si>
  <si>
    <t>Establecer una política de SGSI</t>
  </si>
  <si>
    <t>5.1 (b)</t>
  </si>
  <si>
    <t>Asegurar de que se establecen los objetivos y los planes del ISMS</t>
  </si>
  <si>
    <t>5.1 (c)</t>
  </si>
  <si>
    <t>Establecer roles y responsabilidades para la seguridad de la información</t>
  </si>
  <si>
    <t>5.1 (d)</t>
  </si>
  <si>
    <t>Comunicar a la organización la importancia de satisfacer los objetivos de seguridad de la información y conforme a la política de seguridad de la información, sus responsabilidades en virtud de la ley así como la necesidad de la mejora continua</t>
  </si>
  <si>
    <t>5.1 (e)</t>
  </si>
  <si>
    <t>Proporcionar recursos suficientes para establecer, implementar, operar, monitorear, revisar, mantener y mejorar el SGSI (ver 5.2.1)</t>
  </si>
  <si>
    <t>5.1 (f)</t>
  </si>
  <si>
    <t>Decidir los criterios de aceptación de riesgos y los niveles de riesgo aceptables</t>
  </si>
  <si>
    <t>5.1 (g)</t>
  </si>
  <si>
    <t>Asegurarse de que las auditorías internas del SGSI se llevan a cabo (ver 6)</t>
  </si>
  <si>
    <t>5.1 (h)</t>
  </si>
  <si>
    <t>La realización de revisiones por la dirección del SGSI (ver 7)</t>
  </si>
  <si>
    <t>5.2</t>
  </si>
  <si>
    <t>Gestión de los recursos</t>
  </si>
  <si>
    <t>5.2.1</t>
  </si>
  <si>
    <t>Provisión de Recursos</t>
  </si>
  <si>
    <t>La organización deberá determinar y proveer los recursos necesarios para:</t>
  </si>
  <si>
    <t>5.2.1 (a)</t>
  </si>
  <si>
    <t>Establecer, implementar, operar, monitorear, revisar, mantener y mejorar un SGSI</t>
  </si>
  <si>
    <t>5.2.1 (b)</t>
  </si>
  <si>
    <t>Asegurar que los procedimientos de seguridad de la información son compatibles con los requerimientos del negocio</t>
  </si>
  <si>
    <t>5.2.1 (c)</t>
  </si>
  <si>
    <t>Identificar y abordar los requisitos legales y reglamentarios y las obligaciones contractuales de seguridad</t>
  </si>
  <si>
    <t>5.2.1 (d)</t>
  </si>
  <si>
    <t>Mantener la seguridad adecuada mediante la aplicación correcta de todos los controles implementados</t>
  </si>
  <si>
    <t>5.2.1 (e)</t>
  </si>
  <si>
    <t>Llevar a cabo revisiones cuando sea necesario, y dar una respuesta adecuada a los resultados de estas revisiones</t>
  </si>
  <si>
    <t>5.2.1 (f)</t>
  </si>
  <si>
    <t>Cuando sea necesario, mejorar la eficacia del SGSI</t>
  </si>
  <si>
    <t>5.2.2</t>
  </si>
  <si>
    <t>Formación, sensibilización y competencia</t>
  </si>
  <si>
    <t>La organización debe asegurarse de que todo el personal al que se le asigna responsabilidades definidas en el SGSI sean competentes para desempeñar las tareas requeridas por:</t>
  </si>
  <si>
    <t>5.2.2 (a)</t>
  </si>
  <si>
    <t>Determinar las competencias necesarias para el trabajo personal que realiza efectuando el SGSI</t>
  </si>
  <si>
    <t>5.2.2 (b)</t>
  </si>
  <si>
    <t>Proporcionar formación o tomar otras acciones (por ejemplo, el empleo de personal competente) para satisfacer estas necesidades</t>
  </si>
  <si>
    <t>5.2.2 (c)</t>
  </si>
  <si>
    <t>Evaluar la efectividad de las acciones llevadas a cabo</t>
  </si>
  <si>
    <t>5.2.2 (d)</t>
  </si>
  <si>
    <t>El mantenimiento de los registros de educación, formación, habilidades, experiencia y calificaciones (véase 4.3.3)</t>
  </si>
  <si>
    <t>Totalmente Implementado</t>
  </si>
  <si>
    <t>La organización también debe asegurar que todo el personal pertinente es consciente de la relevancia e importancia de sus actividades de seguridad de la información y de cómo contribuyen al logro de los objetivos del SGSI.</t>
  </si>
  <si>
    <t>Auditoría Interna del SGSI</t>
  </si>
  <si>
    <t>La organización debe llevar a cabo auditorías internas del SGSI a intervalos planificados para determinar si los objetivos del control, controles, procesos y procedimientos de su SGSI:</t>
  </si>
  <si>
    <t>6 (a)</t>
  </si>
  <si>
    <t>Cumplir con los requisitos de este Estándar Norma y la legislación o los reglamentos pertinentes</t>
  </si>
  <si>
    <t>6 (b)</t>
  </si>
  <si>
    <t xml:space="preserve">Cumplir con los requisitos de seguridad de la información identificados </t>
  </si>
  <si>
    <t>6 (c)</t>
  </si>
  <si>
    <t>Que está efectivamente implementado y mantenido</t>
  </si>
  <si>
    <t>6 (d)</t>
  </si>
  <si>
    <t>Desempeñe según lo esperado</t>
  </si>
  <si>
    <t>Que sea planificado un programa de auditoría</t>
  </si>
  <si>
    <t>La dirección responsable del área que esté siendo auditada debe asegurarse de que se toman acciones sin demora injustificada para eliminar las no conformidades detectadas y sus causas. Las actividades de seguimiento deben incluir la verificación de las acciones llevadas a cabo y el informe de resultados de la verificación (ver 8).</t>
  </si>
  <si>
    <t>Revisión por la dirección del SGSI</t>
  </si>
  <si>
    <t>7.1</t>
  </si>
  <si>
    <t>General</t>
  </si>
  <si>
    <t>La dirección revisará SGSI de la organización a intervalos planificados (por lo menos una vez al año) para asegurar su continua idoneidad, adecuación y eficacia</t>
  </si>
  <si>
    <t>7.2 (a)</t>
  </si>
  <si>
    <t>Información para la Revisión</t>
  </si>
  <si>
    <t>7.2</t>
  </si>
  <si>
    <t>La información para una revisión incluirá:</t>
  </si>
  <si>
    <t>Resultados de Auditorías y revisiones del SGSI</t>
  </si>
  <si>
    <t>7.2 (b)</t>
  </si>
  <si>
    <t>Los comentarios de las partes interesadas</t>
  </si>
  <si>
    <t>7.2 (c)</t>
  </si>
  <si>
    <t>Técnicas, productos o procedimientos, que podrían ser utilizados en la organización para mejorar el rendimiento y la eficacia del SGSI</t>
  </si>
  <si>
    <t>7.2 (d)</t>
  </si>
  <si>
    <t>Estado de las acciones preventivas y correctivas</t>
  </si>
  <si>
    <t>7.2 (e)</t>
  </si>
  <si>
    <t>Las vulnerabilidades o amenazas no tratadas adecuadamente en la evaluación de riesgos anterior</t>
  </si>
  <si>
    <t>7.2 (f)</t>
  </si>
  <si>
    <t>Los resultados de las mediciones de la eficacia</t>
  </si>
  <si>
    <t>7.2 (g)</t>
  </si>
  <si>
    <t xml:space="preserve">Las acciones de seguimiento de revisiones previas de la dirección </t>
  </si>
  <si>
    <t>7.2 (h)</t>
  </si>
  <si>
    <t>Todos los cambios que podrían afectar al SGSI</t>
  </si>
  <si>
    <t>7.2 (i)</t>
  </si>
  <si>
    <t>Recomendaciones de mejora</t>
  </si>
  <si>
    <t>Resultados de la Revisión</t>
  </si>
  <si>
    <t>El resultado de la revisión por la dirección deben incluir todas las decisiones y acciones relacionadas con lo siguiente:</t>
  </si>
  <si>
    <t>7.3 (a)</t>
  </si>
  <si>
    <t>Mejora de la eficacia del SGSI</t>
  </si>
  <si>
    <t>7.3 (b)</t>
  </si>
  <si>
    <t>Actualización del plan de tratamiento de riesgos y evaluación de riesgos</t>
  </si>
  <si>
    <t>7.3 (c)</t>
  </si>
  <si>
    <t>Modificación de los procedimientos y controles que la seguridad efecto la información, según sea necesario, para responder a eventos internos o externos que pueden influir en el SGSI</t>
  </si>
  <si>
    <t>7.3 (d)</t>
  </si>
  <si>
    <t>Necesidades de Recursos</t>
  </si>
  <si>
    <t>7.3 (e)</t>
  </si>
  <si>
    <t>Mejoras de cómo la efectividad de los controles está siendo medida</t>
  </si>
  <si>
    <t>Mejora del SGSI</t>
  </si>
  <si>
    <t>8.1</t>
  </si>
  <si>
    <t>Mejora continua</t>
  </si>
  <si>
    <t>La organización debe mejorar continuamente la eficacia del SGSI a través del uso de la política de seguridad de la información, los objetivos de seguridad de la información, resultados de las auditorías, el análisis de los eventos monitorizados, acciones correctivas y preventivas y la revisión por la dirección (véase 7).</t>
  </si>
  <si>
    <t>8.2 (a)</t>
  </si>
  <si>
    <t>Acción Correctiva</t>
  </si>
  <si>
    <t>La organización deberá tomar acciones para eliminar la causa de no conformidades con los requisitos del SGSI con el fin de prevenir la recurrencia de éstas. El procedimiento documentado de acciones correctivas debe definir requisitos para:</t>
  </si>
  <si>
    <t>Identificar las no conformidades</t>
  </si>
  <si>
    <t>8.2 (b)</t>
  </si>
  <si>
    <t>Determinar las causas de las no conformidades</t>
  </si>
  <si>
    <t>8.2 (c)</t>
  </si>
  <si>
    <t>Evaluar la necesidad de adoptar medidas para asegurar que las no conformidades no vuelvan a ocurrir</t>
  </si>
  <si>
    <t>8.2 (d)</t>
  </si>
  <si>
    <t>Determinar y aplicar las medidas correctivas necesarias</t>
  </si>
  <si>
    <t>8.2 (e)</t>
  </si>
  <si>
    <t>Registrar los resultados de las acciones tomadas (véase 4.3.3)</t>
  </si>
  <si>
    <t>8.2 (f)</t>
  </si>
  <si>
    <t>Revisar las acciones correctivas tomadas</t>
  </si>
  <si>
    <t>8.3 (a)</t>
  </si>
  <si>
    <t>Acción Preventiva</t>
  </si>
  <si>
    <t>La organización determinará acciones para eliminar las causas de no conformidades potenciales con los requisitos del SGSI con el fin de prevenir su ocurrencia. Las acciones preventivas tomadas deben ser apropiadas a los efectos de los problemas potenciales. El procedimiento documentado para las acciones preventivas deben definir requisitos para:</t>
  </si>
  <si>
    <t>Identificar no conformidades potenciales y sus causas</t>
  </si>
  <si>
    <t>8.3 (b)</t>
  </si>
  <si>
    <t>Evaluar la necesidad de actuar para prevenir la ocurrencia de no conformidades</t>
  </si>
  <si>
    <t>8.3 (c)</t>
  </si>
  <si>
    <t>Determinar e implementar las acciones preventivas necesarias</t>
  </si>
  <si>
    <t>8.3 (d)</t>
  </si>
  <si>
    <t>8.3 (e)</t>
  </si>
  <si>
    <t>Revisar las acciones preventivas tomadas</t>
  </si>
  <si>
    <t>La organización debe identificar cambios en los riesgos y determinar las necesidades de acciones preventivas centrando la atención en los riesgos que han cambiado significativamente</t>
  </si>
  <si>
    <t>Count</t>
  </si>
  <si>
    <t>Proportion</t>
  </si>
  <si>
    <t>Valoración</t>
  </si>
  <si>
    <t>Observaciones</t>
  </si>
  <si>
    <t>NC Mayores</t>
  </si>
  <si>
    <t>NC Menores</t>
  </si>
  <si>
    <t># NC OK</t>
  </si>
  <si>
    <t>% de conformidad</t>
  </si>
  <si>
    <t xml:space="preserve">Control de ISO /IEC 27001:2013 </t>
  </si>
  <si>
    <t>Requerimientos</t>
  </si>
  <si>
    <t>Contexto de la organización</t>
  </si>
  <si>
    <t>4.2 (a)</t>
  </si>
  <si>
    <t>4.2 (b)</t>
  </si>
  <si>
    <t>Comprender la organización y su contexto</t>
  </si>
  <si>
    <t>Comprender las necesidades y expectativas de las partes interesadas</t>
  </si>
  <si>
    <t>las partes interesadas que son relevantes para el sistema de gestión de seguridad de la información</t>
  </si>
  <si>
    <t>los requisitos de estas partes interesadas pertinentes a la seguridad de la información.</t>
  </si>
  <si>
    <t>Determinación del alcance del sistema de gestión de seguridad de la información</t>
  </si>
  <si>
    <t>Información de sistema de gestión de la seguridad</t>
  </si>
  <si>
    <t>5.1 (c )</t>
  </si>
  <si>
    <t>5.1 (e )</t>
  </si>
  <si>
    <t>5.2 (a)</t>
  </si>
  <si>
    <t>5.2 (b)</t>
  </si>
  <si>
    <t xml:space="preserve"> 5.2 (c )</t>
  </si>
  <si>
    <t>5.2 (d)</t>
  </si>
  <si>
    <t>5.2 (f)</t>
  </si>
  <si>
    <t>5.2 (g)</t>
  </si>
  <si>
    <t>5.3 (a)</t>
  </si>
  <si>
    <t>5.3 (b)</t>
  </si>
  <si>
    <t>Liderazgo</t>
  </si>
  <si>
    <t>Liderazgo y compromiso</t>
  </si>
  <si>
    <t xml:space="preserve">garantizar la política de seguridad de la información y de los objetivos de seguridad de la información se establecen y son compatibles con la dirección estratégica de la organización; </t>
  </si>
  <si>
    <t>garantizar la integración de los requisitos del sistema de gestión de seguridad de la información en el los procesos de la organización;</t>
  </si>
  <si>
    <t>velar por que los recursos necesarios para el sistema de gestión de seguridad de la información están disponibles;</t>
  </si>
  <si>
    <t>comunicar la importancia de una gestión eficaz de seguridad de la información y de ajustarse a los requisitos del sistema de gestión de seguridad de la información;</t>
  </si>
  <si>
    <t>garantizar que el sistema de gestión de seguridad de la información alcanza su resultado previsto</t>
  </si>
  <si>
    <t>la dirección y el apoyo a las personas a contribuir a la eficacia de la seguridad de la información sistema de gestión;</t>
  </si>
  <si>
    <t>la promoción de la mejora continua;</t>
  </si>
  <si>
    <t>el apoyo a otras funciones de gestión pertinentes para demostrar su liderazgo, ya que se aplica a su áreas de responsabilidad.</t>
  </si>
  <si>
    <t>La alta dirección debe establecer una política de seguridad de la información que:</t>
  </si>
  <si>
    <t>es apropiada para el propósito de la organización;</t>
  </si>
  <si>
    <t>incluye los objetivos de seguridad de la información (véase 6.2) o proporciona el marco para establecer la información objetivos de seguridad</t>
  </si>
  <si>
    <t>incluye un compromiso de cumplir con los requisitos aplicables relacionados con la seguridad de la información</t>
  </si>
  <si>
    <t>incluye un compromiso de mejora continua del sistema de gestión de seguridad de la información</t>
  </si>
  <si>
    <t>La política de seguridad de la información deberá estará disponible como información documentada;</t>
  </si>
  <si>
    <t>5.2 (e )</t>
  </si>
  <si>
    <t>La política de seguridad de la información deberá ser comunicada dentro de la organización;</t>
  </si>
  <si>
    <t>La política de seguridad de la información deberá estar disponible para las partes interesadas, según proceda.</t>
  </si>
  <si>
    <t>Funciones de organización, responsabilidades y autoridades</t>
  </si>
  <si>
    <t>garantizar que el sistema de gestión de seguridad de la información se ajusta a los requisitos de la presente Estándar Internacional</t>
  </si>
  <si>
    <t>informar sobre el desempeño del sistema de gestión de seguridad de la información a la alta dirección.</t>
  </si>
  <si>
    <t>6.1.1</t>
  </si>
  <si>
    <t>6.1.1(a)</t>
  </si>
  <si>
    <t>6.1.1 (b)</t>
  </si>
  <si>
    <t>6.1.1 (c )</t>
  </si>
  <si>
    <t>6.1.1 (d)</t>
  </si>
  <si>
    <t>6.1.1 (e1)</t>
  </si>
  <si>
    <t>6.1.1 (e2)</t>
  </si>
  <si>
    <t>6.1.2</t>
  </si>
  <si>
    <t>6.1.2 (a1)</t>
  </si>
  <si>
    <t>6.1.2 (a2)</t>
  </si>
  <si>
    <t>6.1.2 (b)</t>
  </si>
  <si>
    <t>6.1.2 (c1)</t>
  </si>
  <si>
    <t>6.1.2 (c2)</t>
  </si>
  <si>
    <t>6.1.2 (d1)</t>
  </si>
  <si>
    <t>6.1.2 (d2)</t>
  </si>
  <si>
    <t>6.1.2 (d3)</t>
  </si>
  <si>
    <t>6.1.2 (e1)</t>
  </si>
  <si>
    <t>6.1.2 (e2)</t>
  </si>
  <si>
    <t>6.1.3</t>
  </si>
  <si>
    <t>6.1.3 (a)</t>
  </si>
  <si>
    <t>6.1.3 (b)</t>
  </si>
  <si>
    <t>6.1.3 (c )</t>
  </si>
  <si>
    <t>6.1.3 (d)</t>
  </si>
  <si>
    <t>6.1.3 (e )</t>
  </si>
  <si>
    <t>6.1.3 (f)</t>
  </si>
  <si>
    <t>6.2 (a)</t>
  </si>
  <si>
    <t>6.2 (b)</t>
  </si>
  <si>
    <t>6.2 (d)</t>
  </si>
  <si>
    <t>6.2 (c )</t>
  </si>
  <si>
    <t>6.2 (e )</t>
  </si>
  <si>
    <t>6.2 (f)</t>
  </si>
  <si>
    <t>6.2 (g)</t>
  </si>
  <si>
    <t>6.2 (h)</t>
  </si>
  <si>
    <t>6.2 (i)</t>
  </si>
  <si>
    <t>6.2 (j)</t>
  </si>
  <si>
    <t>Planificación</t>
  </si>
  <si>
    <t>Acciones para hacer frente a los riesgos y oportunidades</t>
  </si>
  <si>
    <t>Generalidades</t>
  </si>
  <si>
    <t>garantizar que el sistema de gestión de seguridad de la información puede alcanzar su resultado previsto (s);</t>
  </si>
  <si>
    <t>prevenir o reducir los efectos no deseados; y</t>
  </si>
  <si>
    <t>lograr la mejora continua.</t>
  </si>
  <si>
    <t>La organización debe planificar las acciones para hacer frente a estos riesgos y oportunidades</t>
  </si>
  <si>
    <t>La organización debe planificar como integrar y poner en práctica las acciones en su sistema de gestión de seguridad de la información procesos</t>
  </si>
  <si>
    <t>La organización debe planificar como evaluar la eficacia de estas acciones.</t>
  </si>
  <si>
    <t xml:space="preserve">Evaluación de riesgos de seguridad </t>
  </si>
  <si>
    <t>establece y mantiene los criterios de riesgo de seguridad de información que incluyen los criterios de aceptación de riesgos</t>
  </si>
  <si>
    <t>establece y mantiene los criterios de riesgo de seguridad de información que incluyen los criterios para la realización de las evaluaciones de riesgos de seguridad de la información;</t>
  </si>
  <si>
    <t>se asegura de que las evaluaciones de riesgos de seguridad de información repetidos producen consistente, válida y resultados comparables</t>
  </si>
  <si>
    <t>aplicar el proceso de evaluación de riesgos de seguridad de información para identificar los riesgos asociados con la pérdida de la confidencialidad, integridad y disponibilidad de la información en el ámbito de la información sistema de gestión de la seguridad</t>
  </si>
  <si>
    <t>identificar a los propietarios de riesgo</t>
  </si>
  <si>
    <t>evaluar las posibles consecuencias que se derivarían si los riesgos identificados en 6.1.2 (c1) fueron a materializarse</t>
  </si>
  <si>
    <t>evaluar la probabilidad realista de la ocurrencia de los riesgos identificados en 6.1.2 (c1)</t>
  </si>
  <si>
    <t>determinar los niveles de riesgo;</t>
  </si>
  <si>
    <t>comparar los resultados de análisis de riesgos con los criterios de riesgo establecidos en 6.1.2 a); y</t>
  </si>
  <si>
    <t>dar prioridad a los riesgos analizados para el tratamiento del riesgo.</t>
  </si>
  <si>
    <t>Información de tratamiento de riesgos de seguridad</t>
  </si>
  <si>
    <t>seleccionar las opciones de tratamiento de riesgos de seguridad de información adecuados y teniendo en cuenta el riesgo resultados de la evaluación;</t>
  </si>
  <si>
    <t>determinar todos los controles que sean necesarios para implementar el tratamiento de los riesgos de seguridad de información opción (s) elegido;</t>
  </si>
  <si>
    <t>comparar los controles determinados en 6.1.3 b) anterior con los del Anexo A y comprobar que no es necesario los controles se han omitido;</t>
  </si>
  <si>
    <t>producir una Declaración de aplicabilidad que contiene los controles necesarios (véase 6.1.3 b) yc)) y justificación de inclusiones, si están implementadas o no, y la justificación de las exclusiones de los controles del Anexo A;</t>
  </si>
  <si>
    <t>formular un plan de información sobre el tratamiento de riesgos de seguridad; y</t>
  </si>
  <si>
    <t>obtener la aprobación del plan de tratamiento de riesgos de seguridad de la información y la aceptación de los propietarios de riesgo ' los riesgos de seguridad de información residuales</t>
  </si>
  <si>
    <t>Objetivos de seguridad de la Información y la planificación para alcanzarlos</t>
  </si>
  <si>
    <t xml:space="preserve">ser coherente con la política de seguridad de la información; </t>
  </si>
  <si>
    <t>ser medibles (si es posible);</t>
  </si>
  <si>
    <t>tener en cuenta los requisitos de seguridad de la información es aplicable, y los resultados de la evaluación de riesgos y tratamiento de riesgos</t>
  </si>
  <si>
    <t>ser comunicada; y</t>
  </si>
  <si>
    <t>se actualizará según corresponda.</t>
  </si>
  <si>
    <t>lo que será hecho</t>
  </si>
  <si>
    <t>qué recursos serán necesarios;</t>
  </si>
  <si>
    <t>que será responsable;</t>
  </si>
  <si>
    <t>cuando se completará; y</t>
  </si>
  <si>
    <t>cómo se evaluarán los resultados.</t>
  </si>
  <si>
    <t>7.2 (c )</t>
  </si>
  <si>
    <t>7.3 (c )</t>
  </si>
  <si>
    <t>7.4 (a)</t>
  </si>
  <si>
    <t>7.4 (b)</t>
  </si>
  <si>
    <t>7.4 (c )</t>
  </si>
  <si>
    <t>7.4 (d)</t>
  </si>
  <si>
    <t>7.4 (e )</t>
  </si>
  <si>
    <t>7.5.1</t>
  </si>
  <si>
    <t>7.5.1 (a)</t>
  </si>
  <si>
    <t>7.5.1 (b)</t>
  </si>
  <si>
    <t>7.5.2</t>
  </si>
  <si>
    <t>7.5.2 (a)</t>
  </si>
  <si>
    <t>7.5.2 (b)</t>
  </si>
  <si>
    <t>7.5.2 (c )</t>
  </si>
  <si>
    <t>7.5.3</t>
  </si>
  <si>
    <t>7.5.3 (a)</t>
  </si>
  <si>
    <t>7.5.3 (b)</t>
  </si>
  <si>
    <t>7.5.3 (c )</t>
  </si>
  <si>
    <t>7.5.3 (d)</t>
  </si>
  <si>
    <t>7.5.3 (e )</t>
  </si>
  <si>
    <t>7.5.3 (f)</t>
  </si>
  <si>
    <t>Soporte</t>
  </si>
  <si>
    <t>Recursos</t>
  </si>
  <si>
    <t>Competencia</t>
  </si>
  <si>
    <t>determinar la competencia necesaria de la persona (s) que hace el trabajo bajo su control que afecta su rendimiento de seguridad de la información</t>
  </si>
  <si>
    <t>asegurarse de que estas personas son competentes sobre la base de una educación adecuada, capacitación o experiencia</t>
  </si>
  <si>
    <t>en su caso, tomar acciones para adquirir la competencia necesaria, y evaluar la eficacia de las acciones realizadas</t>
  </si>
  <si>
    <t>retener la información documentada apropiada como evidencia de la competencia.</t>
  </si>
  <si>
    <t xml:space="preserve">Conciencia </t>
  </si>
  <si>
    <t>la política de seguridad de la información;</t>
  </si>
  <si>
    <t>su contribución a la eficacia del sistema de gestión de seguridad de la información, incluyendo los beneficios de rendimiento de seguridad mejorada de la información</t>
  </si>
  <si>
    <t>las consecuencias de que no se ajusten a los requisitos del sistema de gestión de seguridad de la información.</t>
  </si>
  <si>
    <t xml:space="preserve">Comunicación </t>
  </si>
  <si>
    <t>en el qué comunicar;</t>
  </si>
  <si>
    <t>cuando para comunicarse;</t>
  </si>
  <si>
    <t>con quien comunicarse;</t>
  </si>
  <si>
    <t>quien comunicará;</t>
  </si>
  <si>
    <t>Los procesos mediante los cuales se efectúa la comunicación.</t>
  </si>
  <si>
    <t>Información documentada</t>
  </si>
  <si>
    <t>La información requerida por esta Norma Internacional documentado; y</t>
  </si>
  <si>
    <t>información documentada determinada por la organización como necesaria para la efectividad del sistema de gestión de seguridad de la información.</t>
  </si>
  <si>
    <t xml:space="preserve">Creación y actualización </t>
  </si>
  <si>
    <t>identificación y descripción (por ejemplo, un título, fecha, autor, o el número de referencia);</t>
  </si>
  <si>
    <t>formato (por ejemplo, el idioma, la versión de software, gráficos) y medios de comunicación (por ejemplo, papel, electrónico);</t>
  </si>
  <si>
    <t>La revisión y aprobación de idoneidad y adecuación.</t>
  </si>
  <si>
    <t>Control de la información documentada</t>
  </si>
  <si>
    <t>asegurar está disponible y adecuado para su uso, donde y cuando sea necesario; y</t>
  </si>
  <si>
    <t>asegurar que está protegido de manera adecuada (por ejemplo, de la pérdida de confidencialidad, uso indebido o pérdida de integridad).</t>
  </si>
  <si>
    <t>asegurar la distribución, acceso, recuperación y uso</t>
  </si>
  <si>
    <t>asegurar almacenamiento y conservación, incluyendo la preservación de la legibilidad</t>
  </si>
  <si>
    <t>asegurar el control de cambios (por ejemplo, control de versiones);</t>
  </si>
  <si>
    <t>asegurar la retención y disposición.</t>
  </si>
  <si>
    <t>Funcionamiento</t>
  </si>
  <si>
    <t>Planificación y control operacional</t>
  </si>
  <si>
    <t>Evaluación del riesgo de seguridad</t>
  </si>
  <si>
    <t>9.1 (a)</t>
  </si>
  <si>
    <t>9.1 (b)</t>
  </si>
  <si>
    <t>9.1 (c )</t>
  </si>
  <si>
    <t>9.1 (d)</t>
  </si>
  <si>
    <t>9.1 (e )</t>
  </si>
  <si>
    <t>9.2 (a1)</t>
  </si>
  <si>
    <t>9.2 (a2)</t>
  </si>
  <si>
    <t>9.2 (b)</t>
  </si>
  <si>
    <t>9.2 (c )</t>
  </si>
  <si>
    <t>9.2 (d)</t>
  </si>
  <si>
    <t>9.2 (e )</t>
  </si>
  <si>
    <t>9.2 (f)</t>
  </si>
  <si>
    <t>9.2 (g)</t>
  </si>
  <si>
    <t>9.3 (a)</t>
  </si>
  <si>
    <t>9.3 (b)</t>
  </si>
  <si>
    <t>9.3 (c1)</t>
  </si>
  <si>
    <t>9.3 (c2)</t>
  </si>
  <si>
    <t>9.3 (c3)</t>
  </si>
  <si>
    <t>9.3 (c4)</t>
  </si>
  <si>
    <t>9.3 (d)</t>
  </si>
  <si>
    <t>9.3 (e )</t>
  </si>
  <si>
    <t>9.3 (f)</t>
  </si>
  <si>
    <t>Evaluación de Rendimiento</t>
  </si>
  <si>
    <t>Monitoreo, medición, análisis y evaluación</t>
  </si>
  <si>
    <t>lo que necesita ser monitoreado y medido, incluidos los procesos y controles de seguridad de la información;</t>
  </si>
  <si>
    <t>Determinar los métodos de vigilancia, medición, análisis y evaluación, en su caso, para garantizar resultados válidos</t>
  </si>
  <si>
    <t>Determinar cuando se llevarán a cabo el seguimiento y medición</t>
  </si>
  <si>
    <t>Determinar que hará un seguimiento y medir</t>
  </si>
  <si>
    <t>Determinar cuando se analizan y evalúan los resultados del seguimiento y medición</t>
  </si>
  <si>
    <t>Determinar que deberá analizar y evaluar los resultados</t>
  </si>
  <si>
    <t>La auditoría interna</t>
  </si>
  <si>
    <t>cumple requisitos propios de la organización de su sistema de gestión de seguridad de la información</t>
  </si>
  <si>
    <t>Cumple los requisitos de esta norma internacional;</t>
  </si>
  <si>
    <t>se ha implementado y se mantiene de manera eficaz.</t>
  </si>
  <si>
    <t>planificar, establecer, implementar y mantener un programa (s) de auditoría, incluyendo la frecuencia, métodos,responsabilidades, requisitos de planificación y presentación de informes. El programa (s) de auditoría tendrá encuenta la importancia de los procesos de que se trate y los resultados de auditorías anteriores;</t>
  </si>
  <si>
    <t>definir los criterios de auditoría y el alcance de cada auditoría;</t>
  </si>
  <si>
    <t>seleccionar auditores y realizar auditorías que garanticen la objetividad y la imparcialidad del proceso de auditoría;</t>
  </si>
  <si>
    <t>asegurarse de que los resultados de las auditorías se reportan a la gestión pertinente; y</t>
  </si>
  <si>
    <t>conservar la información documentada como prueba del programa (s) de auditoría y los resultados de la auditoría.</t>
  </si>
  <si>
    <t xml:space="preserve">Revisión de la Gestión </t>
  </si>
  <si>
    <t>el estado de las acciones de las revisiones por la dirección previas;</t>
  </si>
  <si>
    <t>9.1 (f)</t>
  </si>
  <si>
    <t>los cambios en los problemas externos e internos que son relevantes para la gestión de seguridad de la información sistema</t>
  </si>
  <si>
    <t>la retroalimentación sobre el desempeño de seguridad de la información, incluyendo las tendencias en no conformidades y acciones correctivas</t>
  </si>
  <si>
    <t>la retroalimentación sobre el desempeño de seguridad de la información, incluyendo las tendencias en seguimiento y medición de resultados;</t>
  </si>
  <si>
    <t>la retroalimentación sobre el desempeño de seguridad de la información, incluyendo las tendencias en resultados de la auditoría; y</t>
  </si>
  <si>
    <t>la retroalimentación sobre el desempeño de seguridad de la información, incluyendo las tendencias en el cumplimiento de los objetivos de seguridad de la información;</t>
  </si>
  <si>
    <t>la retroalimentación de las partes interesadas;</t>
  </si>
  <si>
    <t>los resultados de la evaluación del riesgo y el estado del plan de tratamiento de riesgos; y</t>
  </si>
  <si>
    <t>oportunidades de mejora continua.</t>
  </si>
  <si>
    <t>10.1 (a1)</t>
  </si>
  <si>
    <t>10.1 (a2)</t>
  </si>
  <si>
    <t>10.1 (b1)</t>
  </si>
  <si>
    <t>10.1 (b2)</t>
  </si>
  <si>
    <t>10.1 (b3)</t>
  </si>
  <si>
    <t>10.1 (c )</t>
  </si>
  <si>
    <t>10.1 (d)</t>
  </si>
  <si>
    <t>10.1 (e )</t>
  </si>
  <si>
    <t>10.1 (f)</t>
  </si>
  <si>
    <t>10.1 (g)</t>
  </si>
  <si>
    <t>Proceso de mejora</t>
  </si>
  <si>
    <t>No conformidad y acciones correctivas</t>
  </si>
  <si>
    <t>reaccionan a la no conformidad, y según sea el caso tomar medidas para controlar y corregirlo</t>
  </si>
  <si>
    <t>reaccionan a la no conformidad, y según sea el caso hacer frente a las consecuencias;</t>
  </si>
  <si>
    <t>evaluar la necesidad de adoptar medidas para eliminar las causas de no conformidad, con el fin de que no vuelva a ocurrir o producirse en otros lugares, por la revisión de la no conformidad</t>
  </si>
  <si>
    <t>evaluar la necesidad de adoptar medidas para eliminar las causas de no conformidad, con el fin de que no vuelva a ocurrir o producirse en otros lugares, por determinar las causas de la no conformidad</t>
  </si>
  <si>
    <t>evaluar la necesidad de adoptar medidas para eliminar las causas de no conformidad, con el fin de que no vuelva a ocurrir o producirse en otros lugares, por determinar si existen no conformidades similares, o podrían producirse;</t>
  </si>
  <si>
    <t>implementar cualquier acción necesaria;</t>
  </si>
  <si>
    <t>revisar la eficacia de las medidas correctivas adoptadas; y</t>
  </si>
  <si>
    <t>realizar cambios en el sistema de gestión de seguridad de la información, si es necesario.</t>
  </si>
  <si>
    <t>la naturaleza de las no conformidades y de cualquier acción tomada posteriormente, y</t>
  </si>
  <si>
    <t>los resultados de cualquier acción correctiva.</t>
  </si>
  <si>
    <t># NC mayores</t>
  </si>
  <si>
    <t># NC menores</t>
  </si>
  <si>
    <t>Evaluación de Madurez respecto a los requerimientos definidos en la ISO 27001:2013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</si>
</sst>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0.00\ [$€-1];[Red]\-#,##0.00\ [$€-1]"/>
  </numFmts>
  <fonts count="23" x14ac:knownFonts="1">
    <font>
      <sz val="10"/>
      <name val="Arial"/>
      <family val="2"/>
    </font>
    <font>
      <sz val="10"/>
      <color indexed="13"/>
      <name val="Mangal"/>
      <family val="2"/>
    </font>
    <font>
      <sz val="10"/>
      <color indexed="63"/>
      <name val="Mangal"/>
      <family val="2"/>
    </font>
    <font>
      <sz val="10"/>
      <name val="Mangal"/>
      <family val="2"/>
    </font>
    <font>
      <b/>
      <sz val="20"/>
      <name val="Arial"/>
      <family val="2"/>
    </font>
    <font>
      <b/>
      <sz val="10"/>
      <name val="Arial"/>
      <family val="2"/>
    </font>
    <font>
      <b/>
      <sz val="9"/>
      <color indexed="9"/>
      <name val="Arial"/>
      <family val="2"/>
    </font>
    <font>
      <sz val="9"/>
      <name val="Arial"/>
      <family val="2"/>
    </font>
    <font>
      <sz val="8"/>
      <name val="Arial"/>
      <family val="2"/>
    </font>
    <font>
      <sz val="10"/>
      <color indexed="13"/>
      <name val="Arial"/>
      <family val="2"/>
    </font>
    <font>
      <sz val="12"/>
      <name val="Arial"/>
      <family val="2"/>
    </font>
    <font>
      <sz val="20"/>
      <name val="Arial"/>
      <family val="2"/>
    </font>
    <font>
      <b/>
      <sz val="24"/>
      <name val="Arial"/>
      <family val="2"/>
    </font>
    <font>
      <b/>
      <sz val="12"/>
      <name val="Arial"/>
      <family val="2"/>
    </font>
    <font>
      <b/>
      <sz val="16"/>
      <name val="Arial"/>
      <family val="2"/>
    </font>
    <font>
      <b/>
      <sz val="18"/>
      <color indexed="9"/>
      <name val="Arial"/>
      <family val="2"/>
    </font>
    <font>
      <sz val="14"/>
      <name val="Arial"/>
      <family val="2"/>
    </font>
    <font>
      <b/>
      <sz val="14"/>
      <color indexed="8"/>
      <name val="Arial"/>
      <family val="2"/>
    </font>
    <font>
      <b/>
      <sz val="12"/>
      <color indexed="8"/>
      <name val="Arial"/>
      <family val="2"/>
    </font>
    <font>
      <vertAlign val="superscript"/>
      <sz val="10"/>
      <name val="Arial"/>
      <family val="2"/>
    </font>
    <font>
      <b/>
      <sz val="10"/>
      <color indexed="9"/>
      <name val="Arial"/>
      <family val="2"/>
    </font>
    <font>
      <sz val="10"/>
      <color theme="0"/>
      <name val="Arial"/>
      <family val="2"/>
    </font>
    <font>
      <sz val="9"/>
      <name val="Calibri"/>
      <family val="2"/>
    </font>
  </fonts>
  <fills count="18">
    <fill>
      <patternFill patternType="none"/>
    </fill>
    <fill>
      <patternFill patternType="gray125"/>
    </fill>
    <fill>
      <patternFill patternType="solid">
        <fgColor indexed="10"/>
        <bgColor indexed="60"/>
      </patternFill>
    </fill>
    <fill>
      <patternFill patternType="solid">
        <fgColor indexed="52"/>
        <bgColor indexed="29"/>
      </patternFill>
    </fill>
    <fill>
      <patternFill patternType="solid">
        <fgColor indexed="13"/>
        <bgColor indexed="34"/>
      </patternFill>
    </fill>
    <fill>
      <patternFill patternType="solid">
        <fgColor indexed="11"/>
        <bgColor indexed="49"/>
      </patternFill>
    </fill>
    <fill>
      <patternFill patternType="solid">
        <fgColor indexed="15"/>
        <bgColor indexed="35"/>
      </patternFill>
    </fill>
    <fill>
      <patternFill patternType="solid">
        <fgColor indexed="23"/>
        <bgColor indexed="19"/>
      </patternFill>
    </fill>
    <fill>
      <patternFill patternType="solid">
        <fgColor indexed="31"/>
        <bgColor indexed="22"/>
      </patternFill>
    </fill>
    <fill>
      <patternFill patternType="solid">
        <fgColor indexed="41"/>
        <bgColor indexed="9"/>
      </patternFill>
    </fill>
    <fill>
      <patternFill patternType="solid">
        <fgColor indexed="27"/>
        <bgColor indexed="42"/>
      </patternFill>
    </fill>
    <fill>
      <patternFill patternType="solid">
        <fgColor indexed="19"/>
        <bgColor indexed="23"/>
      </patternFill>
    </fill>
    <fill>
      <patternFill patternType="solid">
        <fgColor indexed="42"/>
        <bgColor indexed="27"/>
      </patternFill>
    </fill>
    <fill>
      <patternFill patternType="solid">
        <fgColor indexed="17"/>
        <bgColor indexed="21"/>
      </patternFill>
    </fill>
    <fill>
      <patternFill patternType="solid">
        <fgColor indexed="22"/>
        <bgColor indexed="31"/>
      </patternFill>
    </fill>
    <fill>
      <patternFill patternType="solid">
        <fgColor indexed="26"/>
        <bgColor indexed="9"/>
      </patternFill>
    </fill>
    <fill>
      <patternFill patternType="solid">
        <fgColor rgb="FFFFFF00"/>
        <bgColor indexed="64"/>
      </patternFill>
    </fill>
    <fill>
      <patternFill patternType="solid">
        <fgColor theme="6" tint="-0.499984740745262"/>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8"/>
      </left>
      <right style="thin">
        <color indexed="8"/>
      </right>
      <top/>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66">
    <xf numFmtId="0" fontId="0" fillId="0" borderId="0" xfId="0"/>
    <xf numFmtId="0" fontId="4" fillId="0" borderId="0" xfId="0" applyFont="1"/>
    <xf numFmtId="0" fontId="5" fillId="4" borderId="1" xfId="0" applyFont="1" applyFill="1" applyBorder="1" applyAlignment="1">
      <alignment horizontal="center" wrapText="1"/>
    </xf>
    <xf numFmtId="9" fontId="0" fillId="0" borderId="1" xfId="0" applyNumberFormat="1" applyBorder="1" applyAlignment="1">
      <alignment horizontal="center"/>
    </xf>
    <xf numFmtId="0" fontId="0" fillId="0" borderId="1" xfId="0" applyNumberFormat="1" applyBorder="1" applyAlignment="1">
      <alignment horizontal="center"/>
    </xf>
    <xf numFmtId="0" fontId="5" fillId="0" borderId="0" xfId="0" applyFont="1"/>
    <xf numFmtId="0" fontId="5" fillId="4" borderId="1" xfId="0" applyFont="1" applyFill="1" applyBorder="1" applyAlignment="1">
      <alignment horizontal="center" vertical="center"/>
    </xf>
    <xf numFmtId="0" fontId="0" fillId="2" borderId="1" xfId="0" applyFont="1" applyFill="1" applyBorder="1" applyAlignment="1">
      <alignment horizontal="center" vertical="center"/>
    </xf>
    <xf numFmtId="9" fontId="0" fillId="0" borderId="1" xfId="0" applyNumberFormat="1" applyBorder="1" applyAlignment="1">
      <alignment horizontal="center" vertical="center"/>
    </xf>
    <xf numFmtId="0" fontId="0" fillId="0" borderId="1" xfId="0" applyBorder="1"/>
    <xf numFmtId="0" fontId="0" fillId="0" borderId="1" xfId="0" applyFont="1" applyBorder="1" applyAlignment="1">
      <alignment horizontal="center" vertical="center"/>
    </xf>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5" fillId="4" borderId="1" xfId="0" applyFont="1" applyFill="1" applyBorder="1"/>
    <xf numFmtId="0" fontId="0" fillId="5" borderId="1" xfId="0" applyFont="1" applyFill="1" applyBorder="1"/>
    <xf numFmtId="0" fontId="9" fillId="2" borderId="1" xfId="0" applyFont="1" applyFill="1" applyBorder="1"/>
    <xf numFmtId="0" fontId="0" fillId="9" borderId="1" xfId="0" applyFont="1" applyFill="1" applyBorder="1"/>
    <xf numFmtId="0" fontId="10" fillId="0" borderId="0" xfId="0" applyFont="1" applyAlignment="1">
      <alignment horizontal="center" vertical="center"/>
    </xf>
    <xf numFmtId="0" fontId="0" fillId="0" borderId="0" xfId="0" applyAlignment="1">
      <alignment vertical="center"/>
    </xf>
    <xf numFmtId="0" fontId="11" fillId="0" borderId="0" xfId="0" applyFont="1"/>
    <xf numFmtId="0" fontId="10" fillId="0" borderId="0" xfId="0" applyFont="1" applyAlignment="1">
      <alignment horizontal="center"/>
    </xf>
    <xf numFmtId="0" fontId="13" fillId="10" borderId="2" xfId="0" applyFont="1" applyFill="1" applyBorder="1" applyAlignment="1">
      <alignment horizontal="center" wrapText="1"/>
    </xf>
    <xf numFmtId="0" fontId="14" fillId="10" borderId="3" xfId="0" applyFont="1" applyFill="1" applyBorder="1" applyAlignment="1">
      <alignment horizontal="center" wrapText="1"/>
    </xf>
    <xf numFmtId="0" fontId="14" fillId="10" borderId="4" xfId="0" applyFont="1" applyFill="1" applyBorder="1" applyAlignment="1">
      <alignment horizontal="center" wrapText="1"/>
    </xf>
    <xf numFmtId="0" fontId="15" fillId="11" borderId="5" xfId="0" applyFont="1" applyFill="1" applyBorder="1" applyAlignment="1">
      <alignment horizontal="center"/>
    </xf>
    <xf numFmtId="0" fontId="15" fillId="11" borderId="6" xfId="0" applyFont="1" applyFill="1" applyBorder="1" applyAlignment="1">
      <alignment wrapText="1"/>
    </xf>
    <xf numFmtId="0" fontId="15" fillId="11" borderId="7" xfId="0" applyFont="1" applyFill="1" applyBorder="1" applyAlignment="1">
      <alignment wrapText="1"/>
    </xf>
    <xf numFmtId="0" fontId="16" fillId="0" borderId="0" xfId="0" applyFont="1" applyAlignment="1"/>
    <xf numFmtId="0" fontId="17" fillId="12" borderId="5" xfId="0" applyFont="1" applyFill="1" applyBorder="1" applyAlignment="1">
      <alignment horizontal="center"/>
    </xf>
    <xf numFmtId="0" fontId="17" fillId="12" borderId="6" xfId="0" applyFont="1" applyFill="1" applyBorder="1" applyAlignment="1">
      <alignment horizontal="left" wrapText="1"/>
    </xf>
    <xf numFmtId="0" fontId="17" fillId="12" borderId="7" xfId="0" applyFont="1" applyFill="1" applyBorder="1" applyAlignment="1">
      <alignment horizontal="left" wrapText="1"/>
    </xf>
    <xf numFmtId="0" fontId="10" fillId="0" borderId="5" xfId="0" applyFont="1" applyBorder="1" applyAlignment="1">
      <alignment horizontal="center" vertical="center"/>
    </xf>
    <xf numFmtId="0" fontId="0" fillId="0" borderId="8" xfId="0" applyFont="1" applyBorder="1" applyAlignment="1">
      <alignment vertical="center" wrapText="1"/>
    </xf>
    <xf numFmtId="0" fontId="6" fillId="13" borderId="9" xfId="0" applyFont="1" applyFill="1" applyBorder="1" applyAlignment="1">
      <alignment horizontal="center" vertical="center" wrapText="1"/>
    </xf>
    <xf numFmtId="0" fontId="13" fillId="0" borderId="0" xfId="0" applyFont="1" applyAlignment="1"/>
    <xf numFmtId="0" fontId="18" fillId="14" borderId="5" xfId="0" applyFont="1" applyFill="1" applyBorder="1" applyAlignment="1">
      <alignment horizontal="center"/>
    </xf>
    <xf numFmtId="0" fontId="18" fillId="14" borderId="6" xfId="0" applyFont="1" applyFill="1" applyBorder="1" applyAlignment="1">
      <alignment horizontal="left" wrapText="1"/>
    </xf>
    <xf numFmtId="0" fontId="18" fillId="14" borderId="7" xfId="0" applyFont="1" applyFill="1" applyBorder="1" applyAlignment="1">
      <alignment horizontal="center" wrapText="1"/>
    </xf>
    <xf numFmtId="0" fontId="0" fillId="0" borderId="0" xfId="0" applyAlignment="1"/>
    <xf numFmtId="0" fontId="10" fillId="0" borderId="10" xfId="0" applyFont="1" applyBorder="1" applyAlignment="1">
      <alignment horizontal="center" vertical="center"/>
    </xf>
    <xf numFmtId="0" fontId="0" fillId="0" borderId="11" xfId="0" applyFont="1" applyBorder="1" applyAlignment="1">
      <alignment vertical="center" wrapText="1"/>
    </xf>
    <xf numFmtId="0" fontId="0" fillId="0" borderId="0" xfId="0" applyFont="1" applyAlignment="1">
      <alignment horizontal="center" vertical="center"/>
    </xf>
    <xf numFmtId="0" fontId="20" fillId="13" borderId="0" xfId="0" applyFont="1" applyFill="1" applyAlignment="1">
      <alignment horizontal="center" vertical="center"/>
    </xf>
    <xf numFmtId="0" fontId="0" fillId="0" borderId="0" xfId="0" applyNumberFormat="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10" borderId="1" xfId="0" applyFont="1" applyFill="1" applyBorder="1" applyAlignment="1">
      <alignment horizontal="center" wrapText="1"/>
    </xf>
    <xf numFmtId="0" fontId="15" fillId="11" borderId="1" xfId="0" applyFont="1" applyFill="1" applyBorder="1" applyAlignment="1">
      <alignment wrapText="1"/>
    </xf>
    <xf numFmtId="0" fontId="5" fillId="15" borderId="1" xfId="0" applyFont="1" applyFill="1" applyBorder="1" applyAlignment="1">
      <alignment horizontal="right"/>
    </xf>
    <xf numFmtId="0" fontId="17" fillId="12" borderId="1" xfId="0" applyFont="1" applyFill="1" applyBorder="1" applyAlignment="1">
      <alignment horizontal="left" wrapText="1"/>
    </xf>
    <xf numFmtId="0" fontId="17" fillId="12" borderId="1" xfId="0" applyFont="1" applyFill="1" applyBorder="1" applyAlignment="1">
      <alignment horizontal="right" wrapText="1"/>
    </xf>
    <xf numFmtId="0" fontId="0" fillId="0" borderId="1" xfId="0" applyFont="1" applyBorder="1" applyAlignment="1">
      <alignment vertical="center" wrapText="1"/>
    </xf>
    <xf numFmtId="0" fontId="0" fillId="0" borderId="1" xfId="0" applyBorder="1" applyAlignment="1">
      <alignment horizontal="left" vertical="top" wrapText="1"/>
    </xf>
    <xf numFmtId="0" fontId="5" fillId="9" borderId="1" xfId="0" applyFont="1" applyFill="1" applyBorder="1" applyAlignment="1">
      <alignment horizontal="right"/>
    </xf>
    <xf numFmtId="0" fontId="0" fillId="16" borderId="0" xfId="0" applyFill="1"/>
    <xf numFmtId="0" fontId="21" fillId="17" borderId="0" xfId="0" applyFont="1" applyFill="1"/>
    <xf numFmtId="0" fontId="0" fillId="0" borderId="0" xfId="0" applyFont="1"/>
    <xf numFmtId="0" fontId="6" fillId="7" borderId="1" xfId="0" applyFont="1" applyFill="1" applyBorder="1" applyAlignment="1">
      <alignment horizontal="left" vertical="top" wrapText="1"/>
    </xf>
    <xf numFmtId="0" fontId="5" fillId="4" borderId="1" xfId="0" applyFont="1" applyFill="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wrapText="1"/>
    </xf>
    <xf numFmtId="0" fontId="5" fillId="4" borderId="1" xfId="0" applyFont="1" applyFill="1" applyBorder="1" applyAlignment="1">
      <alignment horizontal="center" vertical="center"/>
    </xf>
    <xf numFmtId="0" fontId="12" fillId="0" borderId="0" xfId="0" applyFont="1" applyBorder="1" applyAlignment="1">
      <alignment horizontal="center"/>
    </xf>
    <xf numFmtId="0" fontId="22" fillId="0" borderId="14" xfId="0" applyFont="1" applyBorder="1" applyAlignment="1">
      <alignment horizontal="justify" vertical="center" wrapText="1"/>
    </xf>
    <xf numFmtId="171" fontId="10" fillId="0" borderId="5" xfId="0" applyNumberFormat="1" applyFont="1" applyBorder="1" applyAlignment="1">
      <alignment horizontal="center" vertical="center"/>
    </xf>
    <xf numFmtId="0" fontId="10" fillId="0" borderId="15" xfId="0" applyFont="1" applyFill="1" applyBorder="1" applyAlignment="1">
      <alignment horizontal="center" vertical="center"/>
    </xf>
  </cellXfs>
  <cellStyles count="6">
    <cellStyle name="L0" xfId="1"/>
    <cellStyle name="L1" xfId="2"/>
    <cellStyle name="L2" xfId="3"/>
    <cellStyle name="L3" xfId="4"/>
    <cellStyle name="L4" xfId="5"/>
    <cellStyle name="Normal" xfId="0" builtinId="0"/>
  </cellStyles>
  <dxfs count="469">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ont>
        <b val="0"/>
        <condense val="0"/>
        <extend val="0"/>
        <color indexed="9"/>
      </font>
      <fill>
        <patternFill patternType="solid">
          <fgColor indexed="21"/>
          <bgColor indexed="17"/>
        </patternFill>
      </fill>
    </dxf>
    <dxf>
      <font>
        <b val="0"/>
        <condense val="0"/>
        <extend val="0"/>
        <color indexed="9"/>
      </font>
      <fill>
        <patternFill patternType="solid">
          <fgColor indexed="37"/>
          <bgColor indexed="16"/>
        </patternFill>
      </fill>
    </dxf>
    <dxf>
      <font>
        <b val="0"/>
        <condense val="0"/>
        <extend val="0"/>
        <color indexed="9"/>
      </font>
      <fill>
        <patternFill patternType="solid">
          <fgColor indexed="60"/>
          <bgColor indexed="5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condense val="0"/>
        <extend val="0"/>
        <color indexed="63"/>
      </font>
      <fill>
        <patternFill patternType="solid">
          <fgColor indexed="29"/>
          <bgColor indexed="52"/>
        </patternFill>
      </fill>
    </dxf>
    <dxf>
      <font>
        <b val="0"/>
        <condense val="0"/>
        <extend val="0"/>
        <color indexed="13"/>
      </font>
      <fill>
        <patternFill patternType="solid">
          <fgColor indexed="60"/>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19"/>
      <rgbColor rgb="009999FF"/>
      <rgbColor rgb="00993366"/>
      <rgbColor rgb="00FFFFCC"/>
      <rgbColor rgb="00CCFFFF"/>
      <rgbColor rgb="00660066"/>
      <rgbColor rgb="00FF9966"/>
      <rgbColor rgb="000066CC"/>
      <rgbColor rgb="00CCCCCC"/>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D320"/>
      <rgbColor rgb="00FF950E"/>
      <rgbColor rgb="00FF6600"/>
      <rgbColor rgb="00666699"/>
      <rgbColor rgb="00B3B3B3"/>
      <rgbColor rgb="00004586"/>
      <rgbColor rgb="00339966"/>
      <rgbColor rgb="00003300"/>
      <rgbColor rgb="00333300"/>
      <rgbColor rgb="00FF420E"/>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de conformidad con ISO</a:t>
            </a:r>
            <a:r>
              <a:rPr lang="en-US" baseline="0"/>
              <a:t> </a:t>
            </a:r>
            <a:r>
              <a:rPr lang="en-US"/>
              <a:t>27001:2013</a:t>
            </a:r>
            <a:r>
              <a:rPr lang="en-US" baseline="0"/>
              <a:t> </a:t>
            </a:r>
          </a:p>
          <a:p>
            <a:pPr>
              <a:defRPr/>
            </a:pPr>
            <a:r>
              <a:rPr lang="en-US"/>
              <a:t>por requerimiento</a:t>
            </a:r>
          </a:p>
        </c:rich>
      </c:tx>
      <c:layout/>
      <c:overlay val="0"/>
    </c:title>
    <c:autoTitleDeleted val="0"/>
    <c:plotArea>
      <c:layout>
        <c:manualLayout>
          <c:layoutTarget val="inner"/>
          <c:xMode val="edge"/>
          <c:yMode val="edge"/>
          <c:x val="0.20171372517829209"/>
          <c:y val="0.34037392384775433"/>
          <c:w val="0.3885265250934542"/>
          <c:h val="0.53871324907915918"/>
        </c:manualLayout>
      </c:layout>
      <c:radarChart>
        <c:radarStyle val="marker"/>
        <c:varyColors val="0"/>
        <c:ser>
          <c:idx val="0"/>
          <c:order val="0"/>
          <c:tx>
            <c:strRef>
              <c:f>Resumen!$E$3</c:f>
              <c:strCache>
                <c:ptCount val="1"/>
                <c:pt idx="0">
                  <c:v>% de conformidad</c:v>
                </c:pt>
              </c:strCache>
            </c:strRef>
          </c:tx>
          <c:marker>
            <c:symbol val="none"/>
          </c:marker>
          <c:cat>
            <c:strRef>
              <c:f>Resumen!$B$4:$D$10</c:f>
              <c:strCache>
                <c:ptCount val="7"/>
                <c:pt idx="0">
                  <c:v>Contexto de la organización</c:v>
                </c:pt>
                <c:pt idx="1">
                  <c:v>Liderazgo</c:v>
                </c:pt>
                <c:pt idx="2">
                  <c:v>Planificación</c:v>
                </c:pt>
                <c:pt idx="3">
                  <c:v>Soporte</c:v>
                </c:pt>
                <c:pt idx="4">
                  <c:v>Funcionamiento</c:v>
                </c:pt>
                <c:pt idx="5">
                  <c:v>Evaluación de Rendimiento</c:v>
                </c:pt>
                <c:pt idx="6">
                  <c:v>Proceso de mejora</c:v>
                </c:pt>
              </c:strCache>
            </c:strRef>
          </c:cat>
          <c:val>
            <c:numRef>
              <c:f>Resumen!$E$4:$E$10</c:f>
              <c:numCache>
                <c:formatCode>0%</c:formatCode>
                <c:ptCount val="7"/>
                <c:pt idx="0">
                  <c:v>0.05</c:v>
                </c:pt>
                <c:pt idx="1">
                  <c:v>5.263157894736842E-3</c:v>
                </c:pt>
                <c:pt idx="2">
                  <c:v>0</c:v>
                </c:pt>
                <c:pt idx="3">
                  <c:v>0</c:v>
                </c:pt>
                <c:pt idx="4">
                  <c:v>0</c:v>
                </c:pt>
                <c:pt idx="5">
                  <c:v>0</c:v>
                </c:pt>
                <c:pt idx="6">
                  <c:v>0</c:v>
                </c:pt>
              </c:numCache>
            </c:numRef>
          </c:val>
        </c:ser>
        <c:dLbls>
          <c:showLegendKey val="0"/>
          <c:showVal val="0"/>
          <c:showCatName val="0"/>
          <c:showSerName val="0"/>
          <c:showPercent val="0"/>
          <c:showBubbleSize val="0"/>
        </c:dLbls>
        <c:axId val="92673536"/>
        <c:axId val="92675072"/>
      </c:radarChart>
      <c:catAx>
        <c:axId val="92673536"/>
        <c:scaling>
          <c:orientation val="maxMin"/>
        </c:scaling>
        <c:delete val="0"/>
        <c:axPos val="b"/>
        <c:majorGridlines/>
        <c:numFmt formatCode="#,##0.00" sourceLinked="0"/>
        <c:majorTickMark val="none"/>
        <c:minorTickMark val="none"/>
        <c:tickLblPos val="nextTo"/>
        <c:txPr>
          <a:bodyPr rot="0" vert="horz"/>
          <a:lstStyle/>
          <a:p>
            <a:pPr>
              <a:defRPr sz="900" baseline="0"/>
            </a:pPr>
            <a:endParaRPr lang="en-US"/>
          </a:p>
        </c:txPr>
        <c:crossAx val="92675072"/>
        <c:crossesAt val="0"/>
        <c:auto val="0"/>
        <c:lblAlgn val="ctr"/>
        <c:lblOffset val="100"/>
        <c:noMultiLvlLbl val="0"/>
      </c:catAx>
      <c:valAx>
        <c:axId val="92675072"/>
        <c:scaling>
          <c:orientation val="minMax"/>
          <c:max val="0.15000000000000002"/>
          <c:min val="0"/>
        </c:scaling>
        <c:delete val="0"/>
        <c:axPos val="r"/>
        <c:majorGridlines/>
        <c:numFmt formatCode="0%" sourceLinked="1"/>
        <c:majorTickMark val="none"/>
        <c:minorTickMark val="none"/>
        <c:tickLblPos val="nextTo"/>
        <c:spPr>
          <a:noFill/>
        </c:spPr>
        <c:txPr>
          <a:bodyPr rot="0" vert="horz"/>
          <a:lstStyle/>
          <a:p>
            <a:pPr>
              <a:defRPr/>
            </a:pPr>
            <a:endParaRPr lang="en-US"/>
          </a:p>
        </c:txPr>
        <c:crossAx val="92673536"/>
        <c:crossesAt val="1"/>
        <c:crossBetween val="midCat"/>
      </c:valAx>
    </c:plotArea>
    <c:legend>
      <c:legendPos val="r"/>
      <c:layout>
        <c:manualLayout>
          <c:xMode val="edge"/>
          <c:yMode val="edge"/>
          <c:x val="0.6469371934568785"/>
          <c:y val="0.26840409654675518"/>
          <c:w val="0.33254094753307351"/>
          <c:h val="5.5811474630960103E-2"/>
        </c:manualLayout>
      </c:layout>
      <c:overlay val="0"/>
    </c:legend>
    <c:plotVisOnly val="1"/>
    <c:dispBlanksAs val="gap"/>
    <c:showDLblsOverMax val="0"/>
  </c:chart>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86703601108032E-2"/>
          <c:y val="7.7611940298507459E-2"/>
          <c:w val="0.77562326869806097"/>
          <c:h val="0.68656716417910446"/>
        </c:manualLayout>
      </c:layout>
      <c:barChart>
        <c:barDir val="col"/>
        <c:grouping val="clustered"/>
        <c:varyColors val="0"/>
        <c:ser>
          <c:idx val="0"/>
          <c:order val="0"/>
          <c:tx>
            <c:strRef>
              <c:f>Resumen!$H$3</c:f>
              <c:strCache>
                <c:ptCount val="1"/>
                <c:pt idx="0">
                  <c:v># NC OK</c:v>
                </c:pt>
              </c:strCache>
            </c:strRef>
          </c:tx>
          <c:spPr>
            <a:solidFill>
              <a:srgbClr val="00FF00"/>
            </a:solidFill>
            <a:ln w="25400">
              <a:noFill/>
            </a:ln>
          </c:spPr>
          <c:invertIfNegative val="0"/>
          <c:cat>
            <c:numRef>
              <c:f>Resumen!$A$4:$A$10</c:f>
              <c:numCache>
                <c:formatCode>General</c:formatCode>
                <c:ptCount val="7"/>
                <c:pt idx="0">
                  <c:v>4</c:v>
                </c:pt>
                <c:pt idx="1">
                  <c:v>5</c:v>
                </c:pt>
                <c:pt idx="2">
                  <c:v>6</c:v>
                </c:pt>
                <c:pt idx="3">
                  <c:v>7</c:v>
                </c:pt>
                <c:pt idx="4">
                  <c:v>8</c:v>
                </c:pt>
                <c:pt idx="5">
                  <c:v>9</c:v>
                </c:pt>
                <c:pt idx="6">
                  <c:v>10</c:v>
                </c:pt>
              </c:numCache>
            </c:numRef>
          </c:cat>
          <c:val>
            <c:numRef>
              <c:f>Resumen!$H$4:$H$10</c:f>
              <c:numCache>
                <c:formatCode>General</c:formatCode>
                <c:ptCount val="7"/>
                <c:pt idx="0">
                  <c:v>0</c:v>
                </c:pt>
                <c:pt idx="1">
                  <c:v>0</c:v>
                </c:pt>
                <c:pt idx="2">
                  <c:v>0</c:v>
                </c:pt>
                <c:pt idx="3">
                  <c:v>0</c:v>
                </c:pt>
                <c:pt idx="4">
                  <c:v>0</c:v>
                </c:pt>
                <c:pt idx="5">
                  <c:v>0</c:v>
                </c:pt>
                <c:pt idx="6">
                  <c:v>0</c:v>
                </c:pt>
              </c:numCache>
            </c:numRef>
          </c:val>
        </c:ser>
        <c:ser>
          <c:idx val="1"/>
          <c:order val="1"/>
          <c:tx>
            <c:strRef>
              <c:f>Resumen!$G$3</c:f>
              <c:strCache>
                <c:ptCount val="1"/>
                <c:pt idx="0">
                  <c:v># NC menores</c:v>
                </c:pt>
              </c:strCache>
            </c:strRef>
          </c:tx>
          <c:spPr>
            <a:solidFill>
              <a:schemeClr val="tx2">
                <a:lumMod val="60000"/>
                <a:lumOff val="40000"/>
              </a:schemeClr>
            </a:solidFill>
            <a:ln w="25400">
              <a:noFill/>
            </a:ln>
          </c:spPr>
          <c:invertIfNegative val="0"/>
          <c:cat>
            <c:numRef>
              <c:f>Resumen!$A$4:$A$10</c:f>
              <c:numCache>
                <c:formatCode>General</c:formatCode>
                <c:ptCount val="7"/>
                <c:pt idx="0">
                  <c:v>4</c:v>
                </c:pt>
                <c:pt idx="1">
                  <c:v>5</c:v>
                </c:pt>
                <c:pt idx="2">
                  <c:v>6</c:v>
                </c:pt>
                <c:pt idx="3">
                  <c:v>7</c:v>
                </c:pt>
                <c:pt idx="4">
                  <c:v>8</c:v>
                </c:pt>
                <c:pt idx="5">
                  <c:v>9</c:v>
                </c:pt>
                <c:pt idx="6">
                  <c:v>10</c:v>
                </c:pt>
              </c:numCache>
            </c:numRef>
          </c:cat>
          <c:val>
            <c:numRef>
              <c:f>Resumen!$G$4:$G$10</c:f>
              <c:numCache>
                <c:formatCode>General</c:formatCode>
                <c:ptCount val="7"/>
                <c:pt idx="0">
                  <c:v>0</c:v>
                </c:pt>
                <c:pt idx="1">
                  <c:v>0</c:v>
                </c:pt>
                <c:pt idx="2">
                  <c:v>0</c:v>
                </c:pt>
                <c:pt idx="3">
                  <c:v>0</c:v>
                </c:pt>
                <c:pt idx="4">
                  <c:v>0</c:v>
                </c:pt>
                <c:pt idx="5">
                  <c:v>0</c:v>
                </c:pt>
                <c:pt idx="6">
                  <c:v>0</c:v>
                </c:pt>
              </c:numCache>
            </c:numRef>
          </c:val>
        </c:ser>
        <c:ser>
          <c:idx val="2"/>
          <c:order val="2"/>
          <c:tx>
            <c:strRef>
              <c:f>Resumen!$F$3</c:f>
              <c:strCache>
                <c:ptCount val="1"/>
                <c:pt idx="0">
                  <c:v># NC mayores</c:v>
                </c:pt>
              </c:strCache>
            </c:strRef>
          </c:tx>
          <c:spPr>
            <a:solidFill>
              <a:srgbClr val="FF0000"/>
            </a:solidFill>
            <a:ln w="25400">
              <a:noFill/>
            </a:ln>
          </c:spPr>
          <c:invertIfNegative val="0"/>
          <c:cat>
            <c:numRef>
              <c:f>Resumen!$A$4:$A$10</c:f>
              <c:numCache>
                <c:formatCode>General</c:formatCode>
                <c:ptCount val="7"/>
                <c:pt idx="0">
                  <c:v>4</c:v>
                </c:pt>
                <c:pt idx="1">
                  <c:v>5</c:v>
                </c:pt>
                <c:pt idx="2">
                  <c:v>6</c:v>
                </c:pt>
                <c:pt idx="3">
                  <c:v>7</c:v>
                </c:pt>
                <c:pt idx="4">
                  <c:v>8</c:v>
                </c:pt>
                <c:pt idx="5">
                  <c:v>9</c:v>
                </c:pt>
                <c:pt idx="6">
                  <c:v>10</c:v>
                </c:pt>
              </c:numCache>
            </c:numRef>
          </c:cat>
          <c:val>
            <c:numRef>
              <c:f>Resumen!$F$4:$F$10</c:f>
              <c:numCache>
                <c:formatCode>General</c:formatCode>
                <c:ptCount val="7"/>
                <c:pt idx="0">
                  <c:v>5</c:v>
                </c:pt>
                <c:pt idx="1">
                  <c:v>14</c:v>
                </c:pt>
                <c:pt idx="2">
                  <c:v>31</c:v>
                </c:pt>
                <c:pt idx="3">
                  <c:v>26</c:v>
                </c:pt>
                <c:pt idx="4">
                  <c:v>3</c:v>
                </c:pt>
                <c:pt idx="5">
                  <c:v>23</c:v>
                </c:pt>
                <c:pt idx="6">
                  <c:v>11</c:v>
                </c:pt>
              </c:numCache>
            </c:numRef>
          </c:val>
        </c:ser>
        <c:dLbls>
          <c:showLegendKey val="0"/>
          <c:showVal val="0"/>
          <c:showCatName val="0"/>
          <c:showSerName val="0"/>
          <c:showPercent val="0"/>
          <c:showBubbleSize val="0"/>
        </c:dLbls>
        <c:gapWidth val="100"/>
        <c:axId val="92726016"/>
        <c:axId val="92727552"/>
      </c:barChart>
      <c:catAx>
        <c:axId val="92726016"/>
        <c:scaling>
          <c:orientation val="minMax"/>
        </c:scaling>
        <c:delete val="0"/>
        <c:axPos val="b"/>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727552"/>
        <c:crossesAt val="0"/>
        <c:auto val="1"/>
        <c:lblAlgn val="ctr"/>
        <c:lblOffset val="100"/>
        <c:tickLblSkip val="1"/>
        <c:tickMarkSkip val="1"/>
        <c:noMultiLvlLbl val="0"/>
      </c:catAx>
      <c:valAx>
        <c:axId val="92727552"/>
        <c:scaling>
          <c:orientation val="minMax"/>
        </c:scaling>
        <c:delete val="0"/>
        <c:axPos val="l"/>
        <c:majorGridlines>
          <c:spPr>
            <a:ln w="3175">
              <a:solidFill>
                <a:srgbClr val="B3B3B3"/>
              </a:solidFill>
              <a:prstDash val="solid"/>
            </a:ln>
          </c:spPr>
        </c:majorGridlines>
        <c:numFmt formatCode="General" sourceLinked="1"/>
        <c:majorTickMark val="out"/>
        <c:minorTickMark val="none"/>
        <c:tickLblPos val="nextTo"/>
        <c:spPr>
          <a:ln w="3175">
            <a:solidFill>
              <a:srgbClr val="B3B3B3"/>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726016"/>
        <c:crossesAt val="1"/>
        <c:crossBetween val="between"/>
      </c:valAx>
      <c:spPr>
        <a:noFill/>
        <a:ln w="3175">
          <a:solidFill>
            <a:srgbClr val="B3B3B3"/>
          </a:solidFill>
          <a:prstDash val="solid"/>
        </a:ln>
      </c:spPr>
    </c:plotArea>
    <c:legend>
      <c:legendPos val="r"/>
      <c:layout>
        <c:manualLayout>
          <c:xMode val="edge"/>
          <c:yMode val="edge"/>
          <c:x val="0.8476454293628809"/>
          <c:y val="0.32537313432835818"/>
          <c:w val="0.14265927977839335"/>
          <c:h val="0.19104477611940299"/>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manualLayout>
          <c:layoutTarget val="inner"/>
          <c:xMode val="edge"/>
          <c:yMode val="edge"/>
          <c:x val="7.317079395109187E-2"/>
          <c:y val="0.16246543041357672"/>
          <c:w val="0.67073227788500878"/>
          <c:h val="0.67507187464951701"/>
        </c:manualLayout>
      </c:layout>
      <c:pie3DChart>
        <c:varyColors val="1"/>
        <c:ser>
          <c:idx val="0"/>
          <c:order val="0"/>
          <c:tx>
            <c:strRef>
              <c:f>Resumen!$C$24</c:f>
              <c:strCache>
                <c:ptCount val="1"/>
                <c:pt idx="0">
                  <c:v>Número</c:v>
                </c:pt>
              </c:strCache>
            </c:strRef>
          </c:tx>
          <c:spPr>
            <a:solidFill>
              <a:srgbClr val="FF0000"/>
            </a:solidFill>
            <a:ln w="25400">
              <a:noFill/>
            </a:ln>
          </c:spPr>
          <c:explosion val="50"/>
          <c:dPt>
            <c:idx val="0"/>
            <c:bubble3D val="0"/>
            <c:spPr>
              <a:solidFill>
                <a:srgbClr val="00FF00"/>
              </a:solidFill>
              <a:ln w="25400">
                <a:noFill/>
              </a:ln>
            </c:spPr>
          </c:dPt>
          <c:dPt>
            <c:idx val="1"/>
            <c:bubble3D val="0"/>
            <c:explosion val="47"/>
            <c:spPr>
              <a:solidFill>
                <a:srgbClr val="FF420E"/>
              </a:solidFill>
              <a:ln w="25400">
                <a:noFill/>
              </a:ln>
            </c:spPr>
          </c:dPt>
          <c:dPt>
            <c:idx val="2"/>
            <c:bubble3D val="0"/>
            <c:spPr>
              <a:solidFill>
                <a:srgbClr val="FFD320"/>
              </a:solidFill>
              <a:ln w="25400">
                <a:noFill/>
              </a:ln>
            </c:spPr>
          </c:dPt>
          <c:cat>
            <c:strRef>
              <c:f>Resumen!$B$25:$B$27</c:f>
              <c:strCache>
                <c:ptCount val="3"/>
                <c:pt idx="0">
                  <c:v>Aprobados</c:v>
                </c:pt>
                <c:pt idx="1">
                  <c:v>No Aprobados</c:v>
                </c:pt>
                <c:pt idx="2">
                  <c:v>No Aplican</c:v>
                </c:pt>
              </c:strCache>
            </c:strRef>
          </c:cat>
          <c:val>
            <c:numRef>
              <c:f>Resumen!$C$25:$C$27</c:f>
              <c:numCache>
                <c:formatCode>General</c:formatCode>
                <c:ptCount val="3"/>
                <c:pt idx="0">
                  <c:v>0</c:v>
                </c:pt>
                <c:pt idx="1">
                  <c:v>113</c:v>
                </c:pt>
                <c:pt idx="2">
                  <c:v>0</c:v>
                </c:pt>
              </c:numCache>
            </c:numRef>
          </c:val>
        </c:ser>
        <c:dLbls>
          <c:showLegendKey val="0"/>
          <c:showVal val="0"/>
          <c:showCatName val="0"/>
          <c:showSerName val="0"/>
          <c:showPercent val="0"/>
          <c:showBubbleSize val="0"/>
          <c:showLeaderLines val="1"/>
        </c:dLbls>
      </c:pie3DChart>
      <c:spPr>
        <a:noFill/>
        <a:ln w="3175">
          <a:solidFill>
            <a:srgbClr val="B3B3B3"/>
          </a:solidFill>
          <a:prstDash val="solid"/>
        </a:ln>
      </c:spPr>
    </c:plotArea>
    <c:legend>
      <c:legendPos val="r"/>
      <c:layout>
        <c:manualLayout>
          <c:xMode val="edge"/>
          <c:yMode val="edge"/>
          <c:x val="0.81010521874423147"/>
          <c:y val="0.41176583225509961"/>
          <c:w val="0.17770049959550882"/>
          <c:h val="0.17927219907705016"/>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1180555555555551" footer="0.51180555555555551"/>
    <c:pageSetup firstPageNumber="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9</xdr:col>
      <xdr:colOff>723900</xdr:colOff>
      <xdr:row>1</xdr:row>
      <xdr:rowOff>123824</xdr:rowOff>
    </xdr:from>
    <xdr:to>
      <xdr:col>16</xdr:col>
      <xdr:colOff>38100</xdr:colOff>
      <xdr:row>17</xdr:row>
      <xdr:rowOff>190499</xdr:rowOff>
    </xdr:to>
    <xdr:graphicFrame macro="">
      <xdr:nvGraphicFramePr>
        <xdr:cNvPr id="1025" name="Chart 1" title="Ratio Efectividad por Grupo de Control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180974</xdr:colOff>
      <xdr:row>19</xdr:row>
      <xdr:rowOff>95250</xdr:rowOff>
    </xdr:from>
    <xdr:to>
      <xdr:col>22</xdr:col>
      <xdr:colOff>609600</xdr:colOff>
      <xdr:row>39</xdr:row>
      <xdr:rowOff>19050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523875</xdr:colOff>
      <xdr:row>24</xdr:row>
      <xdr:rowOff>9526</xdr:rowOff>
    </xdr:from>
    <xdr:to>
      <xdr:col>9</xdr:col>
      <xdr:colOff>733425</xdr:colOff>
      <xdr:row>34</xdr:row>
      <xdr:rowOff>142876</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0.07306</cdr:x>
      <cdr:y>0.83512</cdr:y>
    </cdr:from>
    <cdr:to>
      <cdr:x>0.07306</cdr:x>
      <cdr:y>0.83512</cdr:y>
    </cdr:to>
    <cdr:sp macro="" textlink="">
      <cdr:nvSpPr>
        <cdr:cNvPr id="10241" name="Text Box 1"/>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dr:relSizeAnchor xmlns:cdr="http://schemas.openxmlformats.org/drawingml/2006/chartDrawing">
    <cdr:from>
      <cdr:x>0.07306</cdr:x>
      <cdr:y>0.83512</cdr:y>
    </cdr:from>
    <cdr:to>
      <cdr:x>0.07306</cdr:x>
      <cdr:y>0.83512</cdr:y>
    </cdr:to>
    <cdr:sp macro="" textlink="">
      <cdr:nvSpPr>
        <cdr:cNvPr id="10242" name="Text Box 2"/>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dr:relSizeAnchor xmlns:cdr="http://schemas.openxmlformats.org/drawingml/2006/chartDrawing">
    <cdr:from>
      <cdr:x>0.07306</cdr:x>
      <cdr:y>0.83512</cdr:y>
    </cdr:from>
    <cdr:to>
      <cdr:x>0.07306</cdr:x>
      <cdr:y>0.83512</cdr:y>
    </cdr:to>
    <cdr:sp macro="" textlink="">
      <cdr:nvSpPr>
        <cdr:cNvPr id="10243" name="Text Box 3"/>
        <cdr:cNvSpPr txBox="1">
          <a:spLocks xmlns:a="http://schemas.openxmlformats.org/drawingml/2006/main" noChangeArrowheads="1"/>
        </cdr:cNvSpPr>
      </cdr:nvSpPr>
      <cdr:spPr bwMode="auto">
        <a:xfrm xmlns:a="http://schemas.openxmlformats.org/drawingml/2006/main">
          <a:off x="403296" y="2850893"/>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ffectLst xmlns:a="http://schemas.openxmlformats.org/drawingml/2006/mai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77"/>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tabSelected="1" workbookViewId="0">
      <selection activeCell="B4" sqref="B4:D10"/>
    </sheetView>
  </sheetViews>
  <sheetFormatPr defaultColWidth="11.5703125" defaultRowHeight="12.75" x14ac:dyDescent="0.2"/>
  <cols>
    <col min="1" max="1" width="4.85546875" customWidth="1"/>
    <col min="2" max="2" width="13.7109375" customWidth="1"/>
    <col min="4" max="4" width="3.28515625" customWidth="1"/>
    <col min="5" max="5" width="13" customWidth="1"/>
  </cols>
  <sheetData>
    <row r="1" spans="1:9" ht="26.25" x14ac:dyDescent="0.4">
      <c r="B1" s="1" t="s">
        <v>546</v>
      </c>
    </row>
    <row r="3" spans="1:9" ht="25.5" x14ac:dyDescent="0.2">
      <c r="A3" s="54"/>
      <c r="B3" s="58" t="s">
        <v>0</v>
      </c>
      <c r="C3" s="58"/>
      <c r="D3" s="58"/>
      <c r="E3" s="2" t="s">
        <v>300</v>
      </c>
      <c r="F3" s="2" t="s">
        <v>544</v>
      </c>
      <c r="G3" s="2" t="s">
        <v>545</v>
      </c>
      <c r="H3" s="2" t="s">
        <v>299</v>
      </c>
    </row>
    <row r="4" spans="1:9" ht="12.95" customHeight="1" x14ac:dyDescent="0.2">
      <c r="A4" s="55">
        <v>4</v>
      </c>
      <c r="B4" s="57" t="s">
        <v>303</v>
      </c>
      <c r="C4" s="57"/>
      <c r="D4" s="57"/>
      <c r="E4" s="3">
        <f>'4'!$E$2</f>
        <v>0.05</v>
      </c>
      <c r="F4" s="4">
        <f>'4'!$H$11</f>
        <v>5</v>
      </c>
      <c r="G4" s="4">
        <f>'4'!$H$12</f>
        <v>0</v>
      </c>
      <c r="H4" s="4">
        <f>'4'!$H$13</f>
        <v>0</v>
      </c>
    </row>
    <row r="5" spans="1:9" ht="11.25" customHeight="1" x14ac:dyDescent="0.2">
      <c r="A5" s="55">
        <v>5</v>
      </c>
      <c r="B5" s="57" t="s">
        <v>322</v>
      </c>
      <c r="C5" s="57"/>
      <c r="D5" s="57"/>
      <c r="E5" s="3">
        <f>'5'!$E$2</f>
        <v>5.263157894736842E-3</v>
      </c>
      <c r="F5" s="4">
        <f>'5'!$H$11</f>
        <v>14</v>
      </c>
      <c r="G5" s="4">
        <f>'5'!$H$12</f>
        <v>0</v>
      </c>
      <c r="H5" s="4">
        <f>'5'!$H$13</f>
        <v>0</v>
      </c>
    </row>
    <row r="6" spans="1:9" ht="12" customHeight="1" x14ac:dyDescent="0.2">
      <c r="A6" s="55">
        <v>6</v>
      </c>
      <c r="B6" s="57" t="s">
        <v>379</v>
      </c>
      <c r="C6" s="57"/>
      <c r="D6" s="57"/>
      <c r="E6" s="3">
        <f>'6'!$E$2</f>
        <v>0</v>
      </c>
      <c r="F6" s="4">
        <f>'6'!$H$11</f>
        <v>31</v>
      </c>
      <c r="G6" s="4">
        <f>'6'!$H$12</f>
        <v>0</v>
      </c>
      <c r="H6" s="4">
        <f>'6'!$H$13</f>
        <v>0</v>
      </c>
    </row>
    <row r="7" spans="1:9" x14ac:dyDescent="0.2">
      <c r="A7" s="55">
        <v>7</v>
      </c>
      <c r="B7" s="57" t="s">
        <v>438</v>
      </c>
      <c r="C7" s="57"/>
      <c r="D7" s="57"/>
      <c r="E7" s="3">
        <f>'7'!$E$2</f>
        <v>0</v>
      </c>
      <c r="F7" s="4">
        <f>'7'!$H$11</f>
        <v>26</v>
      </c>
      <c r="G7" s="4">
        <f>'7'!$H$12</f>
        <v>0</v>
      </c>
      <c r="H7" s="4">
        <f>'7'!$H$13</f>
        <v>0</v>
      </c>
    </row>
    <row r="8" spans="1:9" ht="12.95" customHeight="1" x14ac:dyDescent="0.2">
      <c r="A8" s="55">
        <v>8</v>
      </c>
      <c r="B8" s="57" t="s">
        <v>469</v>
      </c>
      <c r="C8" s="57"/>
      <c r="D8" s="57"/>
      <c r="E8" s="3">
        <f>'8'!$E$2</f>
        <v>0</v>
      </c>
      <c r="F8" s="4">
        <f>'8'!$H$11</f>
        <v>3</v>
      </c>
      <c r="G8" s="4">
        <f>'8'!$H$12</f>
        <v>0</v>
      </c>
      <c r="H8" s="4">
        <f>'8'!$H$13</f>
        <v>0</v>
      </c>
    </row>
    <row r="9" spans="1:9" ht="12.95" customHeight="1" x14ac:dyDescent="0.2">
      <c r="A9" s="55">
        <v>9</v>
      </c>
      <c r="B9" s="57" t="s">
        <v>494</v>
      </c>
      <c r="C9" s="57"/>
      <c r="D9" s="57"/>
      <c r="E9" s="3">
        <f>'9'!$E$2</f>
        <v>0</v>
      </c>
      <c r="F9" s="4">
        <f>'9'!$H$11</f>
        <v>23</v>
      </c>
      <c r="G9" s="4">
        <f>'9'!$H$12</f>
        <v>0</v>
      </c>
      <c r="H9" s="4">
        <f>'9'!$H$13</f>
        <v>0</v>
      </c>
    </row>
    <row r="10" spans="1:9" ht="12.95" customHeight="1" x14ac:dyDescent="0.2">
      <c r="A10" s="55">
        <v>10</v>
      </c>
      <c r="B10" s="57" t="s">
        <v>532</v>
      </c>
      <c r="C10" s="57"/>
      <c r="D10" s="57"/>
      <c r="E10" s="3">
        <f>'10'!$E$2</f>
        <v>0</v>
      </c>
      <c r="F10" s="4">
        <f>'10'!$H$11</f>
        <v>11</v>
      </c>
      <c r="G10" s="4">
        <f>'10'!$H$12</f>
        <v>0</v>
      </c>
      <c r="H10" s="4">
        <f>'10'!$H$13</f>
        <v>0</v>
      </c>
    </row>
    <row r="12" spans="1:9" x14ac:dyDescent="0.2">
      <c r="B12" s="5" t="s">
        <v>1</v>
      </c>
    </row>
    <row r="14" spans="1:9" x14ac:dyDescent="0.2">
      <c r="B14" s="6" t="s">
        <v>2</v>
      </c>
      <c r="C14" s="6" t="s">
        <v>3</v>
      </c>
      <c r="D14" s="61" t="s">
        <v>4</v>
      </c>
      <c r="E14" s="61"/>
      <c r="F14" s="61" t="s">
        <v>5</v>
      </c>
      <c r="G14" s="61"/>
      <c r="H14" s="61"/>
      <c r="I14" s="6" t="s">
        <v>6</v>
      </c>
    </row>
    <row r="15" spans="1:9" ht="22.35" customHeight="1" x14ac:dyDescent="0.2">
      <c r="B15" s="7" t="s">
        <v>7</v>
      </c>
      <c r="C15" s="8">
        <v>0</v>
      </c>
      <c r="D15" s="59" t="s">
        <v>8</v>
      </c>
      <c r="E15" s="59"/>
      <c r="F15" s="60" t="s">
        <v>9</v>
      </c>
      <c r="G15" s="60"/>
      <c r="H15" s="60"/>
      <c r="I15" s="9">
        <f>'4'!$H$2+'5'!$H$2+'6'!$H$2+'7'!$H$2+'8'!$H$2+'9'!$H$2+'10'!$H$2</f>
        <v>111</v>
      </c>
    </row>
    <row r="16" spans="1:9" ht="32.85" customHeight="1" x14ac:dyDescent="0.2">
      <c r="B16" s="10" t="s">
        <v>10</v>
      </c>
      <c r="C16" s="8">
        <v>0.1</v>
      </c>
      <c r="D16" s="59" t="s">
        <v>11</v>
      </c>
      <c r="E16" s="59"/>
      <c r="F16" s="60" t="s">
        <v>12</v>
      </c>
      <c r="G16" s="60"/>
      <c r="H16" s="60"/>
      <c r="I16" s="9">
        <f>'4'!$H$3+'5'!$H$3+'6'!$H$3+'7'!$H$3+'8'!$H$3+'9'!$H$3+'10'!$H$3</f>
        <v>2</v>
      </c>
    </row>
    <row r="17" spans="2:9" ht="32.85" customHeight="1" x14ac:dyDescent="0.2">
      <c r="B17" s="11" t="s">
        <v>13</v>
      </c>
      <c r="C17" s="8">
        <v>0.5</v>
      </c>
      <c r="D17" s="59" t="s">
        <v>14</v>
      </c>
      <c r="E17" s="59"/>
      <c r="F17" s="60" t="s">
        <v>15</v>
      </c>
      <c r="G17" s="60"/>
      <c r="H17" s="60"/>
      <c r="I17" s="9">
        <f>'4'!$H$4+'5'!$H$4+'6'!$H$4+'7'!$H$4+'8'!$H$4+'9'!$H$4+'10'!$H$4</f>
        <v>0</v>
      </c>
    </row>
    <row r="18" spans="2:9" ht="32.85" customHeight="1" x14ac:dyDescent="0.2">
      <c r="B18" s="10" t="s">
        <v>16</v>
      </c>
      <c r="C18" s="8">
        <v>0.9</v>
      </c>
      <c r="D18" s="59" t="s">
        <v>17</v>
      </c>
      <c r="E18" s="59"/>
      <c r="F18" s="60" t="s">
        <v>18</v>
      </c>
      <c r="G18" s="60"/>
      <c r="H18" s="60"/>
      <c r="I18" s="9">
        <f>'4'!$H$5+'5'!$H$5+'6'!$H$5+'7'!$H$5+'8'!$H$5+'9'!$H$5+'10'!$H$5</f>
        <v>0</v>
      </c>
    </row>
    <row r="19" spans="2:9" ht="43.35" customHeight="1" x14ac:dyDescent="0.2">
      <c r="B19" s="10" t="s">
        <v>19</v>
      </c>
      <c r="C19" s="8">
        <v>0.95</v>
      </c>
      <c r="D19" s="59" t="s">
        <v>20</v>
      </c>
      <c r="E19" s="59"/>
      <c r="F19" s="60" t="s">
        <v>21</v>
      </c>
      <c r="G19" s="60"/>
      <c r="H19" s="60"/>
      <c r="I19" s="9">
        <f>'4'!$H$6+'5'!$H$6+'6'!$H$6+'7'!$H$6+'8'!$H$6+'9'!$H$6+'10'!$H$6</f>
        <v>0</v>
      </c>
    </row>
    <row r="20" spans="2:9" ht="43.35" customHeight="1" x14ac:dyDescent="0.2">
      <c r="B20" s="10" t="s">
        <v>22</v>
      </c>
      <c r="C20" s="8">
        <v>1</v>
      </c>
      <c r="D20" s="59" t="s">
        <v>23</v>
      </c>
      <c r="E20" s="59"/>
      <c r="F20" s="60" t="s">
        <v>24</v>
      </c>
      <c r="G20" s="60"/>
      <c r="H20" s="60"/>
      <c r="I20" s="9">
        <f>'4'!$H$7+'5'!$H$7+'6'!$H$7+'7'!$H$7+'8'!$H$7+'9'!$H$7+'10'!$H$7</f>
        <v>0</v>
      </c>
    </row>
    <row r="21" spans="2:9" x14ac:dyDescent="0.2">
      <c r="B21" s="12" t="s">
        <v>25</v>
      </c>
      <c r="C21" s="8" t="s">
        <v>26</v>
      </c>
      <c r="D21" s="59" t="s">
        <v>27</v>
      </c>
      <c r="E21" s="59"/>
      <c r="F21" s="60"/>
      <c r="G21" s="60"/>
      <c r="H21" s="60"/>
      <c r="I21" s="9">
        <f>'4'!$H$8+'5'!$H$8+'6'!$H$8+'7'!$H$8+'8'!$H$8+'9'!$H$8+'10'!$H$8</f>
        <v>0</v>
      </c>
    </row>
    <row r="24" spans="2:9" x14ac:dyDescent="0.2">
      <c r="B24" s="13" t="s">
        <v>2</v>
      </c>
      <c r="C24" s="13" t="s">
        <v>6</v>
      </c>
    </row>
    <row r="25" spans="2:9" x14ac:dyDescent="0.2">
      <c r="B25" s="14" t="s">
        <v>28</v>
      </c>
      <c r="C25" s="9">
        <f>SUM(I18:I20)</f>
        <v>0</v>
      </c>
    </row>
    <row r="26" spans="2:9" x14ac:dyDescent="0.2">
      <c r="B26" s="15" t="s">
        <v>29</v>
      </c>
      <c r="C26" s="9">
        <f>SUM(I15:I17)</f>
        <v>113</v>
      </c>
    </row>
    <row r="27" spans="2:9" x14ac:dyDescent="0.2">
      <c r="B27" s="16" t="s">
        <v>30</v>
      </c>
      <c r="C27" s="9">
        <f>I21</f>
        <v>0</v>
      </c>
    </row>
  </sheetData>
  <sheetProtection selectLockedCells="1" selectUnlockedCells="1"/>
  <mergeCells count="24">
    <mergeCell ref="D20:E20"/>
    <mergeCell ref="F20:H20"/>
    <mergeCell ref="D15:E15"/>
    <mergeCell ref="F15:H15"/>
    <mergeCell ref="D16:E16"/>
    <mergeCell ref="F16:H16"/>
    <mergeCell ref="D21:E21"/>
    <mergeCell ref="F21:H21"/>
    <mergeCell ref="B9:D9"/>
    <mergeCell ref="B10:D10"/>
    <mergeCell ref="D17:E17"/>
    <mergeCell ref="F17:H17"/>
    <mergeCell ref="D18:E18"/>
    <mergeCell ref="F18:H18"/>
    <mergeCell ref="D19:E19"/>
    <mergeCell ref="F19:H19"/>
    <mergeCell ref="D14:E14"/>
    <mergeCell ref="F14:H14"/>
    <mergeCell ref="B8:D8"/>
    <mergeCell ref="B3:D3"/>
    <mergeCell ref="B4:D4"/>
    <mergeCell ref="B5:D5"/>
    <mergeCell ref="B6:D6"/>
    <mergeCell ref="B7:D7"/>
  </mergeCells>
  <conditionalFormatting sqref="B21">
    <cfRule type="cellIs" dxfId="468" priority="1" stopIfTrue="1" operator="equal">
      <formula>$B$22</formula>
    </cfRule>
    <cfRule type="cellIs" dxfId="467" priority="2" stopIfTrue="1" operator="equal">
      <formula>$B$23</formula>
    </cfRule>
    <cfRule type="cellIs" dxfId="466" priority="3" stopIfTrue="1" operator="equal">
      <formula>$B$24</formula>
    </cfRule>
    <cfRule type="cellIs" dxfId="465" priority="4" stopIfTrue="1" operator="equal">
      <formula>$B$25</formula>
    </cfRule>
    <cfRule type="cellIs" dxfId="464" priority="5" stopIfTrue="1" operator="equal">
      <formula>$B$26</formula>
    </cfRule>
  </conditionalFormatting>
  <conditionalFormatting sqref="B15:B16">
    <cfRule type="cellIs" dxfId="463" priority="6" stopIfTrue="1" operator="equal">
      <formula>$B$15</formula>
    </cfRule>
    <cfRule type="cellIs" dxfId="462" priority="7" stopIfTrue="1" operator="equal">
      <formula>$B$16</formula>
    </cfRule>
    <cfRule type="cellIs" dxfId="461" priority="8" stopIfTrue="1" operator="equal">
      <formula>$B$17</formula>
    </cfRule>
    <cfRule type="cellIs" dxfId="460" priority="9" stopIfTrue="1" operator="equal">
      <formula>$B$18</formula>
    </cfRule>
    <cfRule type="cellIs" dxfId="459" priority="10" stopIfTrue="1" operator="equal">
      <formula>$B$19</formula>
    </cfRule>
  </conditionalFormatting>
  <conditionalFormatting sqref="B17:B20">
    <cfRule type="cellIs" dxfId="458" priority="11" stopIfTrue="1" operator="equal">
      <formula>$B$15</formula>
    </cfRule>
    <cfRule type="cellIs" dxfId="457" priority="12" stopIfTrue="1" operator="equal">
      <formula>$B$16</formula>
    </cfRule>
    <cfRule type="cellIs" dxfId="456" priority="13" stopIfTrue="1" operator="equal">
      <formula>$B$17</formula>
    </cfRule>
    <cfRule type="cellIs" dxfId="455" priority="14" stopIfTrue="1" operator="equal">
      <formula>$B$18</formula>
    </cfRule>
    <cfRule type="cellIs" dxfId="454" priority="15" stopIfTrue="1" operator="equal">
      <formula>$B$19</formula>
    </cfRule>
  </conditionalFormatting>
  <pageMargins left="0.78749999999999998" right="0.78749999999999998" top="1.0249999999999999" bottom="1.0249999999999999" header="0.78749999999999998" footer="0.78749999999999998"/>
  <pageSetup paperSize="9" orientation="portrait" useFirstPageNumber="1" horizontalDpi="300" verticalDpi="300"/>
  <headerFooter alignWithMargins="0">
    <oddHeader>&amp;C&amp;A</oddHeader>
    <oddFooter>&amp;CPágina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3"/>
  <sheetViews>
    <sheetView workbookViewId="0">
      <selection activeCell="C5" sqref="C5"/>
    </sheetView>
  </sheetViews>
  <sheetFormatPr defaultRowHeight="15" customHeight="1" x14ac:dyDescent="0.2"/>
  <cols>
    <col min="1" max="1" width="1.42578125" customWidth="1"/>
    <col min="2" max="2" width="12.42578125" style="17" customWidth="1"/>
    <col min="3" max="3" width="89.140625" style="18" customWidth="1"/>
    <col min="4" max="4" width="30.85546875" style="18" customWidth="1"/>
  </cols>
  <sheetData>
    <row r="1" spans="2:5" s="19" customFormat="1" ht="32.25" customHeight="1" x14ac:dyDescent="0.4">
      <c r="B1" s="62" t="s">
        <v>31</v>
      </c>
      <c r="C1" s="62"/>
      <c r="D1" s="62"/>
      <c r="E1" s="62"/>
    </row>
    <row r="2" spans="2:5" s="20" customFormat="1" ht="48" customHeight="1" x14ac:dyDescent="0.3">
      <c r="B2" s="21" t="s">
        <v>32</v>
      </c>
      <c r="C2" s="22" t="s">
        <v>33</v>
      </c>
      <c r="D2" s="23" t="s">
        <v>34</v>
      </c>
    </row>
    <row r="3" spans="2:5" s="5" customFormat="1" ht="49.5" customHeight="1" x14ac:dyDescent="0.35">
      <c r="B3" s="24">
        <v>4</v>
      </c>
      <c r="C3" s="25" t="s">
        <v>35</v>
      </c>
      <c r="D3" s="26"/>
    </row>
    <row r="4" spans="2:5" s="27" customFormat="1" ht="40.5" customHeight="1" x14ac:dyDescent="0.25">
      <c r="B4" s="28" t="s">
        <v>36</v>
      </c>
      <c r="C4" s="29" t="s">
        <v>37</v>
      </c>
      <c r="D4" s="30"/>
    </row>
    <row r="5" spans="2:5" ht="25.5" x14ac:dyDescent="0.2">
      <c r="B5" s="31" t="s">
        <v>36</v>
      </c>
      <c r="C5" s="32" t="s">
        <v>38</v>
      </c>
      <c r="D5" s="33" t="s">
        <v>39</v>
      </c>
      <c r="E5">
        <f>IF(D5="Totalmente Implementado",1,IF(D5="Parcialmente implementado",0.5,0))</f>
        <v>0</v>
      </c>
    </row>
    <row r="6" spans="2:5" s="27" customFormat="1" ht="40.5" customHeight="1" x14ac:dyDescent="0.25">
      <c r="B6" s="28" t="s">
        <v>40</v>
      </c>
      <c r="C6" s="29" t="s">
        <v>41</v>
      </c>
      <c r="D6" s="30"/>
    </row>
    <row r="7" spans="2:5" s="34" customFormat="1" ht="21.75" customHeight="1" x14ac:dyDescent="0.25">
      <c r="B7" s="35" t="s">
        <v>42</v>
      </c>
      <c r="C7" s="36" t="s">
        <v>43</v>
      </c>
      <c r="D7" s="37"/>
    </row>
    <row r="8" spans="2:5" ht="15" customHeight="1" x14ac:dyDescent="0.2">
      <c r="B8" s="31" t="s">
        <v>44</v>
      </c>
      <c r="C8" s="32" t="s">
        <v>45</v>
      </c>
      <c r="D8" s="33" t="s">
        <v>46</v>
      </c>
      <c r="E8">
        <f t="shared" ref="E8:E17" si="0">IF(D8="Totalmente Implementado",1,IF(D8="Parcialmente implementado",0.5,0))</f>
        <v>0.5</v>
      </c>
    </row>
    <row r="9" spans="2:5" ht="15" customHeight="1" x14ac:dyDescent="0.2">
      <c r="B9" s="31" t="s">
        <v>47</v>
      </c>
      <c r="C9" s="32" t="s">
        <v>48</v>
      </c>
      <c r="D9" s="33" t="s">
        <v>46</v>
      </c>
      <c r="E9">
        <f t="shared" si="0"/>
        <v>0.5</v>
      </c>
    </row>
    <row r="10" spans="2:5" ht="15" customHeight="1" x14ac:dyDescent="0.2">
      <c r="B10" s="31" t="s">
        <v>49</v>
      </c>
      <c r="C10" s="32" t="s">
        <v>50</v>
      </c>
      <c r="D10" s="33" t="s">
        <v>39</v>
      </c>
      <c r="E10">
        <f t="shared" si="0"/>
        <v>0</v>
      </c>
    </row>
    <row r="11" spans="2:5" ht="15" customHeight="1" x14ac:dyDescent="0.2">
      <c r="B11" s="31" t="s">
        <v>51</v>
      </c>
      <c r="C11" s="32" t="s">
        <v>52</v>
      </c>
      <c r="D11" s="33" t="s">
        <v>46</v>
      </c>
      <c r="E11">
        <f t="shared" si="0"/>
        <v>0.5</v>
      </c>
    </row>
    <row r="12" spans="2:5" ht="15" customHeight="1" x14ac:dyDescent="0.2">
      <c r="B12" s="31" t="s">
        <v>53</v>
      </c>
      <c r="C12" s="32" t="s">
        <v>54</v>
      </c>
      <c r="D12" s="33" t="s">
        <v>46</v>
      </c>
      <c r="E12">
        <f t="shared" si="0"/>
        <v>0.5</v>
      </c>
    </row>
    <row r="13" spans="2:5" ht="15" customHeight="1" x14ac:dyDescent="0.2">
      <c r="B13" s="31" t="s">
        <v>55</v>
      </c>
      <c r="C13" s="32" t="s">
        <v>56</v>
      </c>
      <c r="D13" s="33" t="s">
        <v>39</v>
      </c>
      <c r="E13">
        <f t="shared" si="0"/>
        <v>0</v>
      </c>
    </row>
    <row r="14" spans="2:5" ht="15" customHeight="1" x14ac:dyDescent="0.2">
      <c r="B14" s="31" t="s">
        <v>57</v>
      </c>
      <c r="C14" s="32" t="s">
        <v>58</v>
      </c>
      <c r="D14" s="33" t="s">
        <v>39</v>
      </c>
      <c r="E14">
        <f t="shared" si="0"/>
        <v>0</v>
      </c>
    </row>
    <row r="15" spans="2:5" ht="15" customHeight="1" x14ac:dyDescent="0.2">
      <c r="B15" s="31" t="s">
        <v>59</v>
      </c>
      <c r="C15" s="32" t="s">
        <v>60</v>
      </c>
      <c r="D15" s="33" t="s">
        <v>39</v>
      </c>
      <c r="E15">
        <f t="shared" si="0"/>
        <v>0</v>
      </c>
    </row>
    <row r="16" spans="2:5" ht="15" customHeight="1" x14ac:dyDescent="0.2">
      <c r="B16" s="31" t="s">
        <v>61</v>
      </c>
      <c r="C16" s="32" t="s">
        <v>62</v>
      </c>
      <c r="D16" s="33" t="s">
        <v>39</v>
      </c>
      <c r="E16">
        <f t="shared" si="0"/>
        <v>0</v>
      </c>
    </row>
    <row r="17" spans="2:5" ht="15" customHeight="1" x14ac:dyDescent="0.2">
      <c r="B17" s="31" t="s">
        <v>63</v>
      </c>
      <c r="C17" s="32" t="s">
        <v>64</v>
      </c>
      <c r="D17" s="33" t="s">
        <v>46</v>
      </c>
      <c r="E17">
        <f t="shared" si="0"/>
        <v>0.5</v>
      </c>
    </row>
    <row r="18" spans="2:5" s="34" customFormat="1" ht="21.75" customHeight="1" x14ac:dyDescent="0.25">
      <c r="B18" s="35" t="s">
        <v>65</v>
      </c>
      <c r="C18" s="36" t="s">
        <v>66</v>
      </c>
      <c r="D18" s="37"/>
    </row>
    <row r="19" spans="2:5" ht="15" customHeight="1" x14ac:dyDescent="0.2">
      <c r="B19" s="31" t="s">
        <v>67</v>
      </c>
      <c r="C19" s="32" t="s">
        <v>68</v>
      </c>
      <c r="D19" s="33" t="s">
        <v>39</v>
      </c>
      <c r="E19">
        <f t="shared" ref="E19:E26" si="1">IF(D19="Totalmente Implementado",1,IF(D19="Parcialmente implementado",0.5,0))</f>
        <v>0</v>
      </c>
    </row>
    <row r="20" spans="2:5" s="38" customFormat="1" ht="16.5" customHeight="1" x14ac:dyDescent="0.2">
      <c r="B20" s="31" t="s">
        <v>69</v>
      </c>
      <c r="C20" s="32" t="s">
        <v>70</v>
      </c>
      <c r="D20" s="33" t="s">
        <v>39</v>
      </c>
      <c r="E20">
        <f t="shared" si="1"/>
        <v>0</v>
      </c>
    </row>
    <row r="21" spans="2:5" ht="15" customHeight="1" x14ac:dyDescent="0.2">
      <c r="B21" s="31" t="s">
        <v>71</v>
      </c>
      <c r="C21" s="32" t="s">
        <v>72</v>
      </c>
      <c r="D21" s="33" t="s">
        <v>39</v>
      </c>
      <c r="E21">
        <f t="shared" si="1"/>
        <v>0</v>
      </c>
    </row>
    <row r="22" spans="2:5" ht="38.25" x14ac:dyDescent="0.2">
      <c r="B22" s="31" t="s">
        <v>73</v>
      </c>
      <c r="C22" s="32" t="s">
        <v>74</v>
      </c>
      <c r="D22" s="33" t="s">
        <v>39</v>
      </c>
      <c r="E22">
        <f t="shared" si="1"/>
        <v>0</v>
      </c>
    </row>
    <row r="23" spans="2:5" ht="15" customHeight="1" x14ac:dyDescent="0.2">
      <c r="B23" s="31" t="s">
        <v>75</v>
      </c>
      <c r="C23" s="32" t="s">
        <v>76</v>
      </c>
      <c r="D23" s="33" t="s">
        <v>39</v>
      </c>
      <c r="E23">
        <f t="shared" si="1"/>
        <v>0</v>
      </c>
    </row>
    <row r="24" spans="2:5" ht="15" customHeight="1" x14ac:dyDescent="0.2">
      <c r="B24" s="31" t="s">
        <v>77</v>
      </c>
      <c r="C24" s="32" t="s">
        <v>78</v>
      </c>
      <c r="D24" s="33" t="s">
        <v>39</v>
      </c>
      <c r="E24">
        <f t="shared" si="1"/>
        <v>0</v>
      </c>
    </row>
    <row r="25" spans="2:5" x14ac:dyDescent="0.2">
      <c r="B25" s="31" t="s">
        <v>79</v>
      </c>
      <c r="C25" s="32" t="s">
        <v>80</v>
      </c>
      <c r="D25" s="33" t="s">
        <v>39</v>
      </c>
      <c r="E25">
        <f t="shared" si="1"/>
        <v>0</v>
      </c>
    </row>
    <row r="26" spans="2:5" ht="27" x14ac:dyDescent="0.2">
      <c r="B26" s="31" t="s">
        <v>81</v>
      </c>
      <c r="C26" s="32" t="s">
        <v>82</v>
      </c>
      <c r="D26" s="33" t="s">
        <v>39</v>
      </c>
      <c r="E26">
        <f t="shared" si="1"/>
        <v>0</v>
      </c>
    </row>
    <row r="27" spans="2:5" s="34" customFormat="1" ht="21.75" customHeight="1" x14ac:dyDescent="0.25">
      <c r="B27" s="35" t="s">
        <v>83</v>
      </c>
      <c r="C27" s="36" t="s">
        <v>84</v>
      </c>
      <c r="D27" s="37"/>
    </row>
    <row r="28" spans="2:5" ht="15" customHeight="1" x14ac:dyDescent="0.2">
      <c r="B28" s="31" t="s">
        <v>85</v>
      </c>
      <c r="C28" s="32" t="s">
        <v>86</v>
      </c>
      <c r="D28" s="33" t="s">
        <v>39</v>
      </c>
      <c r="E28">
        <f t="shared" ref="E28:E35" si="2">IF(D28="Totalmente Implementado",1,IF(D28="Parcialmente implementado",0.5,0))</f>
        <v>0</v>
      </c>
    </row>
    <row r="29" spans="2:5" ht="15" customHeight="1" x14ac:dyDescent="0.2">
      <c r="B29" s="31" t="s">
        <v>87</v>
      </c>
      <c r="C29" s="32" t="s">
        <v>88</v>
      </c>
      <c r="D29" s="33" t="s">
        <v>39</v>
      </c>
      <c r="E29">
        <f t="shared" si="2"/>
        <v>0</v>
      </c>
    </row>
    <row r="30" spans="2:5" ht="15" customHeight="1" x14ac:dyDescent="0.2">
      <c r="B30" s="31" t="s">
        <v>89</v>
      </c>
      <c r="C30" s="32" t="s">
        <v>90</v>
      </c>
      <c r="D30" s="33" t="s">
        <v>39</v>
      </c>
      <c r="E30">
        <f t="shared" si="2"/>
        <v>0</v>
      </c>
    </row>
    <row r="31" spans="2:5" ht="25.5" x14ac:dyDescent="0.2">
      <c r="B31" s="31" t="s">
        <v>91</v>
      </c>
      <c r="C31" s="32" t="s">
        <v>92</v>
      </c>
      <c r="D31" s="33" t="s">
        <v>39</v>
      </c>
      <c r="E31">
        <f t="shared" si="2"/>
        <v>0</v>
      </c>
    </row>
    <row r="32" spans="2:5" ht="15" customHeight="1" x14ac:dyDescent="0.2">
      <c r="B32" s="31" t="s">
        <v>93</v>
      </c>
      <c r="C32" s="32" t="s">
        <v>94</v>
      </c>
      <c r="D32" s="33" t="s">
        <v>39</v>
      </c>
      <c r="E32">
        <f t="shared" si="2"/>
        <v>0</v>
      </c>
    </row>
    <row r="33" spans="2:5" ht="15" customHeight="1" x14ac:dyDescent="0.2">
      <c r="B33" s="31" t="s">
        <v>95</v>
      </c>
      <c r="C33" s="32" t="s">
        <v>96</v>
      </c>
      <c r="D33" s="33" t="s">
        <v>39</v>
      </c>
      <c r="E33">
        <f t="shared" si="2"/>
        <v>0</v>
      </c>
    </row>
    <row r="34" spans="2:5" ht="25.5" x14ac:dyDescent="0.2">
      <c r="B34" s="31" t="s">
        <v>97</v>
      </c>
      <c r="C34" s="32" t="s">
        <v>98</v>
      </c>
      <c r="D34" s="33" t="s">
        <v>39</v>
      </c>
      <c r="E34">
        <f t="shared" si="2"/>
        <v>0</v>
      </c>
    </row>
    <row r="35" spans="2:5" ht="25.5" x14ac:dyDescent="0.2">
      <c r="B35" s="31" t="s">
        <v>99</v>
      </c>
      <c r="C35" s="32" t="s">
        <v>100</v>
      </c>
      <c r="D35" s="33" t="s">
        <v>39</v>
      </c>
      <c r="E35">
        <f t="shared" si="2"/>
        <v>0</v>
      </c>
    </row>
    <row r="36" spans="2:5" s="34" customFormat="1" ht="21.75" customHeight="1" x14ac:dyDescent="0.25">
      <c r="B36" s="35" t="s">
        <v>101</v>
      </c>
      <c r="C36" s="36" t="s">
        <v>102</v>
      </c>
      <c r="D36" s="37"/>
    </row>
    <row r="37" spans="2:5" ht="15" customHeight="1" x14ac:dyDescent="0.2">
      <c r="B37" s="31" t="s">
        <v>103</v>
      </c>
      <c r="C37" s="32" t="s">
        <v>104</v>
      </c>
      <c r="D37" s="33" t="s">
        <v>39</v>
      </c>
      <c r="E37">
        <f>IF(D37="Totalmente Implementado",1,IF(D37="Parcialmente implementado",0.5,0))</f>
        <v>0</v>
      </c>
    </row>
    <row r="38" spans="2:5" ht="15" customHeight="1" x14ac:dyDescent="0.2">
      <c r="B38" s="31" t="s">
        <v>105</v>
      </c>
      <c r="C38" s="32" t="s">
        <v>106</v>
      </c>
      <c r="D38" s="33" t="s">
        <v>39</v>
      </c>
      <c r="E38">
        <f>IF(D38="Totalmente Implementado",1,IF(D38="Parcialmente implementado",0.5,0))</f>
        <v>0</v>
      </c>
    </row>
    <row r="39" spans="2:5" ht="15" customHeight="1" x14ac:dyDescent="0.2">
      <c r="B39" s="31" t="s">
        <v>107</v>
      </c>
      <c r="C39" s="32" t="s">
        <v>108</v>
      </c>
      <c r="D39" s="33" t="s">
        <v>39</v>
      </c>
      <c r="E39">
        <f>IF(D39="Totalmente Implementado",1,IF(D39="Parcialmente implementado",0.5,0))</f>
        <v>0</v>
      </c>
    </row>
    <row r="40" spans="2:5" ht="15" customHeight="1" x14ac:dyDescent="0.2">
      <c r="B40" s="31" t="s">
        <v>109</v>
      </c>
      <c r="C40" s="32" t="s">
        <v>110</v>
      </c>
      <c r="D40" s="33" t="s">
        <v>39</v>
      </c>
      <c r="E40">
        <f>IF(D40="Totalmente Implementado",1,IF(D40="Parcialmente implementado",0.5,0))</f>
        <v>0</v>
      </c>
    </row>
    <row r="41" spans="2:5" s="27" customFormat="1" ht="40.5" customHeight="1" x14ac:dyDescent="0.25">
      <c r="B41" s="28" t="s">
        <v>111</v>
      </c>
      <c r="C41" s="29" t="s">
        <v>112</v>
      </c>
      <c r="D41" s="30"/>
    </row>
    <row r="42" spans="2:5" s="34" customFormat="1" ht="21.75" customHeight="1" x14ac:dyDescent="0.25">
      <c r="B42" s="35" t="s">
        <v>113</v>
      </c>
      <c r="C42" s="36" t="s">
        <v>114</v>
      </c>
      <c r="D42" s="37"/>
    </row>
    <row r="43" spans="2:5" ht="15" customHeight="1" x14ac:dyDescent="0.2">
      <c r="B43" s="31" t="s">
        <v>115</v>
      </c>
      <c r="C43" s="32" t="s">
        <v>116</v>
      </c>
      <c r="D43" s="33" t="s">
        <v>46</v>
      </c>
      <c r="E43">
        <f t="shared" ref="E43:E51" si="3">IF(D43="Totalmente Implementado",1,IF(D43="Parcialmente implementado",0.5,0))</f>
        <v>0.5</v>
      </c>
    </row>
    <row r="44" spans="2:5" ht="15" customHeight="1" x14ac:dyDescent="0.2">
      <c r="B44" s="31" t="s">
        <v>117</v>
      </c>
      <c r="C44" s="32" t="s">
        <v>118</v>
      </c>
      <c r="D44" s="33" t="s">
        <v>39</v>
      </c>
      <c r="E44">
        <f t="shared" si="3"/>
        <v>0</v>
      </c>
    </row>
    <row r="45" spans="2:5" ht="15" customHeight="1" x14ac:dyDescent="0.2">
      <c r="B45" s="31" t="s">
        <v>119</v>
      </c>
      <c r="C45" s="32" t="s">
        <v>120</v>
      </c>
      <c r="D45" s="33" t="s">
        <v>39</v>
      </c>
      <c r="E45">
        <f t="shared" si="3"/>
        <v>0</v>
      </c>
    </row>
    <row r="46" spans="2:5" ht="15" customHeight="1" x14ac:dyDescent="0.2">
      <c r="B46" s="31" t="s">
        <v>121</v>
      </c>
      <c r="C46" s="32" t="s">
        <v>122</v>
      </c>
      <c r="D46" s="33" t="s">
        <v>39</v>
      </c>
      <c r="E46">
        <f t="shared" si="3"/>
        <v>0</v>
      </c>
    </row>
    <row r="47" spans="2:5" ht="15" customHeight="1" x14ac:dyDescent="0.2">
      <c r="B47" s="31" t="s">
        <v>123</v>
      </c>
      <c r="C47" s="32" t="s">
        <v>124</v>
      </c>
      <c r="D47" s="33" t="s">
        <v>39</v>
      </c>
      <c r="E47">
        <f t="shared" si="3"/>
        <v>0</v>
      </c>
    </row>
    <row r="48" spans="2:5" ht="15" customHeight="1" x14ac:dyDescent="0.2">
      <c r="B48" s="31" t="s">
        <v>125</v>
      </c>
      <c r="C48" s="32" t="s">
        <v>126</v>
      </c>
      <c r="D48" s="33" t="s">
        <v>39</v>
      </c>
      <c r="E48">
        <f t="shared" si="3"/>
        <v>0</v>
      </c>
    </row>
    <row r="49" spans="2:5" ht="38.25" x14ac:dyDescent="0.2">
      <c r="B49" s="31" t="s">
        <v>127</v>
      </c>
      <c r="C49" s="32" t="s">
        <v>128</v>
      </c>
      <c r="D49" s="33" t="s">
        <v>39</v>
      </c>
      <c r="E49">
        <f t="shared" si="3"/>
        <v>0</v>
      </c>
    </row>
    <row r="50" spans="2:5" ht="15" customHeight="1" x14ac:dyDescent="0.2">
      <c r="B50" s="31" t="s">
        <v>129</v>
      </c>
      <c r="C50" s="32" t="s">
        <v>130</v>
      </c>
      <c r="D50" s="33" t="s">
        <v>39</v>
      </c>
      <c r="E50">
        <f t="shared" si="3"/>
        <v>0</v>
      </c>
    </row>
    <row r="51" spans="2:5" ht="15" customHeight="1" x14ac:dyDescent="0.2">
      <c r="B51" s="31" t="s">
        <v>131</v>
      </c>
      <c r="C51" s="32" t="s">
        <v>132</v>
      </c>
      <c r="D51" s="33" t="s">
        <v>46</v>
      </c>
      <c r="E51">
        <f t="shared" si="3"/>
        <v>0.5</v>
      </c>
    </row>
    <row r="52" spans="2:5" s="34" customFormat="1" ht="21.75" customHeight="1" x14ac:dyDescent="0.25">
      <c r="B52" s="35" t="s">
        <v>133</v>
      </c>
      <c r="C52" s="36" t="s">
        <v>134</v>
      </c>
      <c r="D52" s="37"/>
    </row>
    <row r="53" spans="2:5" ht="25.5" x14ac:dyDescent="0.2">
      <c r="B53" s="31" t="s">
        <v>133</v>
      </c>
      <c r="C53" s="32" t="s">
        <v>135</v>
      </c>
      <c r="D53" s="33" t="s">
        <v>39</v>
      </c>
      <c r="E53">
        <f t="shared" ref="E53:E63" si="4">IF(D53="Totalmente Implementado",1,IF(D53="Parcialmente implementado",0.5,0))</f>
        <v>0</v>
      </c>
    </row>
    <row r="54" spans="2:5" ht="15" customHeight="1" x14ac:dyDescent="0.2">
      <c r="B54" s="31" t="s">
        <v>136</v>
      </c>
      <c r="C54" s="32" t="s">
        <v>137</v>
      </c>
      <c r="D54" s="33" t="s">
        <v>39</v>
      </c>
      <c r="E54">
        <f t="shared" si="4"/>
        <v>0</v>
      </c>
    </row>
    <row r="55" spans="2:5" ht="15" customHeight="1" x14ac:dyDescent="0.2">
      <c r="B55" s="31" t="s">
        <v>138</v>
      </c>
      <c r="C55" s="32" t="s">
        <v>139</v>
      </c>
      <c r="D55" s="33" t="s">
        <v>39</v>
      </c>
      <c r="E55">
        <f t="shared" si="4"/>
        <v>0</v>
      </c>
    </row>
    <row r="56" spans="2:5" ht="15" customHeight="1" x14ac:dyDescent="0.2">
      <c r="B56" s="31" t="s">
        <v>140</v>
      </c>
      <c r="C56" s="32" t="s">
        <v>141</v>
      </c>
      <c r="D56" s="33" t="s">
        <v>39</v>
      </c>
      <c r="E56">
        <f t="shared" si="4"/>
        <v>0</v>
      </c>
    </row>
    <row r="57" spans="2:5" ht="25.5" x14ac:dyDescent="0.2">
      <c r="B57" s="31" t="s">
        <v>142</v>
      </c>
      <c r="C57" s="32" t="s">
        <v>143</v>
      </c>
      <c r="D57" s="33" t="s">
        <v>39</v>
      </c>
      <c r="E57">
        <f t="shared" si="4"/>
        <v>0</v>
      </c>
    </row>
    <row r="58" spans="2:5" ht="15" customHeight="1" x14ac:dyDescent="0.2">
      <c r="B58" s="31" t="s">
        <v>144</v>
      </c>
      <c r="C58" s="32" t="s">
        <v>145</v>
      </c>
      <c r="D58" s="33" t="s">
        <v>39</v>
      </c>
      <c r="E58">
        <f t="shared" si="4"/>
        <v>0</v>
      </c>
    </row>
    <row r="59" spans="2:5" ht="38.25" x14ac:dyDescent="0.2">
      <c r="B59" s="31" t="s">
        <v>146</v>
      </c>
      <c r="C59" s="32" t="s">
        <v>147</v>
      </c>
      <c r="D59" s="33" t="s">
        <v>39</v>
      </c>
      <c r="E59">
        <f t="shared" si="4"/>
        <v>0</v>
      </c>
    </row>
    <row r="60" spans="2:5" ht="15" customHeight="1" x14ac:dyDescent="0.2">
      <c r="B60" s="31" t="s">
        <v>148</v>
      </c>
      <c r="C60" s="32" t="s">
        <v>149</v>
      </c>
      <c r="D60" s="33" t="s">
        <v>39</v>
      </c>
      <c r="E60">
        <f t="shared" si="4"/>
        <v>0</v>
      </c>
    </row>
    <row r="61" spans="2:5" ht="15" customHeight="1" x14ac:dyDescent="0.2">
      <c r="B61" s="31" t="s">
        <v>150</v>
      </c>
      <c r="C61" s="32" t="s">
        <v>151</v>
      </c>
      <c r="D61" s="33" t="s">
        <v>39</v>
      </c>
      <c r="E61">
        <f t="shared" si="4"/>
        <v>0</v>
      </c>
    </row>
    <row r="62" spans="2:5" ht="15" customHeight="1" x14ac:dyDescent="0.2">
      <c r="B62" s="31" t="s">
        <v>152</v>
      </c>
      <c r="C62" s="32" t="s">
        <v>153</v>
      </c>
      <c r="D62" s="33" t="s">
        <v>39</v>
      </c>
      <c r="E62">
        <f t="shared" si="4"/>
        <v>0</v>
      </c>
    </row>
    <row r="63" spans="2:5" ht="15" customHeight="1" x14ac:dyDescent="0.2">
      <c r="B63" s="31" t="s">
        <v>154</v>
      </c>
      <c r="C63" s="32" t="s">
        <v>155</v>
      </c>
      <c r="D63" s="33" t="s">
        <v>39</v>
      </c>
      <c r="E63">
        <f t="shared" si="4"/>
        <v>0</v>
      </c>
    </row>
    <row r="64" spans="2:5" s="34" customFormat="1" ht="21.75" customHeight="1" x14ac:dyDescent="0.25">
      <c r="B64" s="35" t="s">
        <v>156</v>
      </c>
      <c r="C64" s="36" t="s">
        <v>157</v>
      </c>
      <c r="D64" s="37"/>
    </row>
    <row r="65" spans="2:5" ht="25.5" x14ac:dyDescent="0.2">
      <c r="B65" s="31" t="s">
        <v>156</v>
      </c>
      <c r="C65" s="32" t="s">
        <v>158</v>
      </c>
      <c r="D65" s="33" t="s">
        <v>39</v>
      </c>
      <c r="E65">
        <f t="shared" ref="E65:E70" si="5">IF(D65="Totalmente Implementado",1,IF(D65="Parcialmente implementado",0.5,0))</f>
        <v>0</v>
      </c>
    </row>
    <row r="66" spans="2:5" ht="15" customHeight="1" x14ac:dyDescent="0.2">
      <c r="B66" s="31" t="s">
        <v>156</v>
      </c>
      <c r="C66" s="32" t="s">
        <v>159</v>
      </c>
      <c r="D66" s="33" t="s">
        <v>39</v>
      </c>
      <c r="E66">
        <f t="shared" si="5"/>
        <v>0</v>
      </c>
    </row>
    <row r="67" spans="2:5" x14ac:dyDescent="0.2">
      <c r="B67" s="31" t="s">
        <v>156</v>
      </c>
      <c r="C67" s="32" t="s">
        <v>160</v>
      </c>
      <c r="D67" s="33" t="s">
        <v>39</v>
      </c>
      <c r="E67">
        <f t="shared" si="5"/>
        <v>0</v>
      </c>
    </row>
    <row r="68" spans="2:5" ht="15" customHeight="1" x14ac:dyDescent="0.2">
      <c r="B68" s="31" t="s">
        <v>156</v>
      </c>
      <c r="C68" s="32" t="s">
        <v>161</v>
      </c>
      <c r="D68" s="33" t="s">
        <v>39</v>
      </c>
      <c r="E68">
        <f t="shared" si="5"/>
        <v>0</v>
      </c>
    </row>
    <row r="69" spans="2:5" ht="25.5" x14ac:dyDescent="0.2">
      <c r="B69" s="31" t="s">
        <v>156</v>
      </c>
      <c r="C69" s="32" t="s">
        <v>162</v>
      </c>
      <c r="D69" s="33" t="s">
        <v>39</v>
      </c>
      <c r="E69">
        <f t="shared" si="5"/>
        <v>0</v>
      </c>
    </row>
    <row r="70" spans="2:5" ht="25.5" x14ac:dyDescent="0.2">
      <c r="B70" s="31" t="s">
        <v>156</v>
      </c>
      <c r="C70" s="32" t="s">
        <v>163</v>
      </c>
      <c r="D70" s="33" t="s">
        <v>39</v>
      </c>
      <c r="E70">
        <f t="shared" si="5"/>
        <v>0</v>
      </c>
    </row>
    <row r="71" spans="2:5" s="5" customFormat="1" ht="49.5" customHeight="1" x14ac:dyDescent="0.35">
      <c r="B71" s="24">
        <v>5</v>
      </c>
      <c r="C71" s="25" t="s">
        <v>164</v>
      </c>
      <c r="D71" s="26"/>
    </row>
    <row r="72" spans="2:5" s="27" customFormat="1" ht="40.5" customHeight="1" x14ac:dyDescent="0.25">
      <c r="B72" s="28" t="s">
        <v>165</v>
      </c>
      <c r="C72" s="29" t="s">
        <v>166</v>
      </c>
      <c r="D72" s="30"/>
    </row>
    <row r="73" spans="2:5" ht="25.5" customHeight="1" x14ac:dyDescent="0.2">
      <c r="B73" s="31" t="s">
        <v>165</v>
      </c>
      <c r="C73" s="32" t="s">
        <v>167</v>
      </c>
      <c r="D73" s="33" t="s">
        <v>39</v>
      </c>
      <c r="E73">
        <f t="shared" ref="E73:E81" si="6">IF(D73="Totalmente Implementado",1,IF(D73="Parcialmente implementado",0.5,0))</f>
        <v>0</v>
      </c>
    </row>
    <row r="74" spans="2:5" ht="15" customHeight="1" x14ac:dyDescent="0.2">
      <c r="B74" s="31" t="s">
        <v>168</v>
      </c>
      <c r="C74" s="32" t="s">
        <v>169</v>
      </c>
      <c r="D74" s="33" t="s">
        <v>39</v>
      </c>
      <c r="E74">
        <f t="shared" si="6"/>
        <v>0</v>
      </c>
    </row>
    <row r="75" spans="2:5" ht="15" customHeight="1" x14ac:dyDescent="0.2">
      <c r="B75" s="31" t="s">
        <v>170</v>
      </c>
      <c r="C75" s="32" t="s">
        <v>171</v>
      </c>
      <c r="D75" s="33" t="s">
        <v>39</v>
      </c>
      <c r="E75">
        <f t="shared" si="6"/>
        <v>0</v>
      </c>
    </row>
    <row r="76" spans="2:5" ht="15" customHeight="1" x14ac:dyDescent="0.2">
      <c r="B76" s="31" t="s">
        <v>172</v>
      </c>
      <c r="C76" s="32" t="s">
        <v>173</v>
      </c>
      <c r="D76" s="33" t="s">
        <v>39</v>
      </c>
      <c r="E76">
        <f t="shared" si="6"/>
        <v>0</v>
      </c>
    </row>
    <row r="77" spans="2:5" ht="38.25" x14ac:dyDescent="0.2">
      <c r="B77" s="31" t="s">
        <v>174</v>
      </c>
      <c r="C77" s="32" t="s">
        <v>175</v>
      </c>
      <c r="D77" s="33" t="s">
        <v>39</v>
      </c>
      <c r="E77">
        <f t="shared" si="6"/>
        <v>0</v>
      </c>
    </row>
    <row r="78" spans="2:5" ht="25.5" x14ac:dyDescent="0.2">
      <c r="B78" s="31" t="s">
        <v>176</v>
      </c>
      <c r="C78" s="32" t="s">
        <v>177</v>
      </c>
      <c r="D78" s="33" t="s">
        <v>39</v>
      </c>
      <c r="E78">
        <f t="shared" si="6"/>
        <v>0</v>
      </c>
    </row>
    <row r="79" spans="2:5" ht="15" customHeight="1" x14ac:dyDescent="0.2">
      <c r="B79" s="31" t="s">
        <v>178</v>
      </c>
      <c r="C79" s="32" t="s">
        <v>179</v>
      </c>
      <c r="D79" s="33" t="s">
        <v>39</v>
      </c>
      <c r="E79">
        <f t="shared" si="6"/>
        <v>0</v>
      </c>
    </row>
    <row r="80" spans="2:5" ht="15" customHeight="1" x14ac:dyDescent="0.2">
      <c r="B80" s="31" t="s">
        <v>180</v>
      </c>
      <c r="C80" s="32" t="s">
        <v>181</v>
      </c>
      <c r="D80" s="33" t="s">
        <v>39</v>
      </c>
      <c r="E80">
        <f t="shared" si="6"/>
        <v>0</v>
      </c>
    </row>
    <row r="81" spans="2:5" ht="15" customHeight="1" x14ac:dyDescent="0.2">
      <c r="B81" s="31" t="s">
        <v>182</v>
      </c>
      <c r="C81" s="32" t="s">
        <v>183</v>
      </c>
      <c r="D81" s="33" t="s">
        <v>39</v>
      </c>
      <c r="E81">
        <f t="shared" si="6"/>
        <v>0</v>
      </c>
    </row>
    <row r="82" spans="2:5" s="27" customFormat="1" ht="40.5" customHeight="1" x14ac:dyDescent="0.25">
      <c r="B82" s="28" t="s">
        <v>184</v>
      </c>
      <c r="C82" s="29" t="s">
        <v>185</v>
      </c>
      <c r="D82" s="30"/>
    </row>
    <row r="83" spans="2:5" s="34" customFormat="1" ht="21.75" customHeight="1" x14ac:dyDescent="0.25">
      <c r="B83" s="35" t="s">
        <v>186</v>
      </c>
      <c r="C83" s="36" t="s">
        <v>187</v>
      </c>
      <c r="D83" s="37"/>
    </row>
    <row r="84" spans="2:5" ht="15" customHeight="1" x14ac:dyDescent="0.2">
      <c r="B84" s="31" t="s">
        <v>186</v>
      </c>
      <c r="C84" s="32" t="s">
        <v>188</v>
      </c>
      <c r="D84" s="33" t="s">
        <v>39</v>
      </c>
      <c r="E84">
        <f t="shared" ref="E84:E90" si="7">IF(D84="Totalmente Implementado",1,IF(D84="Parcialmente implementado",0.5,0))</f>
        <v>0</v>
      </c>
    </row>
    <row r="85" spans="2:5" ht="15" customHeight="1" x14ac:dyDescent="0.2">
      <c r="B85" s="31" t="s">
        <v>189</v>
      </c>
      <c r="C85" s="32" t="s">
        <v>190</v>
      </c>
      <c r="D85" s="33" t="s">
        <v>46</v>
      </c>
      <c r="E85">
        <f t="shared" si="7"/>
        <v>0.5</v>
      </c>
    </row>
    <row r="86" spans="2:5" ht="25.5" x14ac:dyDescent="0.2">
      <c r="B86" s="31" t="s">
        <v>191</v>
      </c>
      <c r="C86" s="32" t="s">
        <v>192</v>
      </c>
      <c r="D86" s="33" t="s">
        <v>39</v>
      </c>
      <c r="E86">
        <f t="shared" si="7"/>
        <v>0</v>
      </c>
    </row>
    <row r="87" spans="2:5" ht="15" customHeight="1" x14ac:dyDescent="0.2">
      <c r="B87" s="31" t="s">
        <v>193</v>
      </c>
      <c r="C87" s="32" t="s">
        <v>194</v>
      </c>
      <c r="D87" s="33" t="s">
        <v>39</v>
      </c>
      <c r="E87">
        <f t="shared" si="7"/>
        <v>0</v>
      </c>
    </row>
    <row r="88" spans="2:5" ht="15" customHeight="1" x14ac:dyDescent="0.2">
      <c r="B88" s="31" t="s">
        <v>195</v>
      </c>
      <c r="C88" s="32" t="s">
        <v>196</v>
      </c>
      <c r="D88" s="33" t="s">
        <v>39</v>
      </c>
      <c r="E88">
        <f t="shared" si="7"/>
        <v>0</v>
      </c>
    </row>
    <row r="89" spans="2:5" ht="25.5" x14ac:dyDescent="0.2">
      <c r="B89" s="31" t="s">
        <v>197</v>
      </c>
      <c r="C89" s="32" t="s">
        <v>198</v>
      </c>
      <c r="D89" s="33" t="s">
        <v>39</v>
      </c>
      <c r="E89">
        <f t="shared" si="7"/>
        <v>0</v>
      </c>
    </row>
    <row r="90" spans="2:5" ht="15" customHeight="1" x14ac:dyDescent="0.2">
      <c r="B90" s="31" t="s">
        <v>199</v>
      </c>
      <c r="C90" s="32" t="s">
        <v>200</v>
      </c>
      <c r="D90" s="33" t="s">
        <v>39</v>
      </c>
      <c r="E90">
        <f t="shared" si="7"/>
        <v>0</v>
      </c>
    </row>
    <row r="91" spans="2:5" s="34" customFormat="1" ht="21.75" customHeight="1" x14ac:dyDescent="0.25">
      <c r="B91" s="35" t="s">
        <v>201</v>
      </c>
      <c r="C91" s="36" t="s">
        <v>202</v>
      </c>
      <c r="D91" s="37"/>
    </row>
    <row r="92" spans="2:5" ht="25.5" x14ac:dyDescent="0.2">
      <c r="B92" s="31" t="s">
        <v>201</v>
      </c>
      <c r="C92" s="32" t="s">
        <v>203</v>
      </c>
      <c r="D92" s="33" t="s">
        <v>39</v>
      </c>
      <c r="E92">
        <f t="shared" ref="E92:E97" si="8">IF(D92="Totalmente Implementado",1,IF(D92="Parcialmente implementado",0.5,0))</f>
        <v>0</v>
      </c>
    </row>
    <row r="93" spans="2:5" ht="15" customHeight="1" x14ac:dyDescent="0.2">
      <c r="B93" s="31" t="s">
        <v>204</v>
      </c>
      <c r="C93" s="32" t="s">
        <v>205</v>
      </c>
      <c r="D93" s="33" t="s">
        <v>39</v>
      </c>
      <c r="E93">
        <f t="shared" si="8"/>
        <v>0</v>
      </c>
    </row>
    <row r="94" spans="2:5" ht="25.5" x14ac:dyDescent="0.2">
      <c r="B94" s="31" t="s">
        <v>206</v>
      </c>
      <c r="C94" s="32" t="s">
        <v>207</v>
      </c>
      <c r="D94" s="33" t="s">
        <v>39</v>
      </c>
      <c r="E94">
        <f t="shared" si="8"/>
        <v>0</v>
      </c>
    </row>
    <row r="95" spans="2:5" ht="15" customHeight="1" x14ac:dyDescent="0.2">
      <c r="B95" s="31" t="s">
        <v>208</v>
      </c>
      <c r="C95" s="32" t="s">
        <v>209</v>
      </c>
      <c r="D95" s="33" t="s">
        <v>39</v>
      </c>
      <c r="E95">
        <f t="shared" si="8"/>
        <v>0</v>
      </c>
    </row>
    <row r="96" spans="2:5" ht="25.5" x14ac:dyDescent="0.2">
      <c r="B96" s="31" t="s">
        <v>210</v>
      </c>
      <c r="C96" s="32" t="s">
        <v>211</v>
      </c>
      <c r="D96" s="33" t="s">
        <v>212</v>
      </c>
      <c r="E96">
        <f t="shared" si="8"/>
        <v>1</v>
      </c>
    </row>
    <row r="97" spans="2:5" ht="38.25" x14ac:dyDescent="0.2">
      <c r="B97" s="31" t="s">
        <v>201</v>
      </c>
      <c r="C97" s="32" t="s">
        <v>213</v>
      </c>
      <c r="D97" s="33" t="s">
        <v>39</v>
      </c>
      <c r="E97">
        <f t="shared" si="8"/>
        <v>0</v>
      </c>
    </row>
    <row r="98" spans="2:5" s="5" customFormat="1" ht="49.5" customHeight="1" x14ac:dyDescent="0.35">
      <c r="B98" s="24">
        <v>6</v>
      </c>
      <c r="C98" s="25" t="s">
        <v>214</v>
      </c>
      <c r="D98" s="26"/>
    </row>
    <row r="99" spans="2:5" ht="25.5" customHeight="1" x14ac:dyDescent="0.2">
      <c r="B99" s="31">
        <v>6</v>
      </c>
      <c r="C99" s="32" t="s">
        <v>215</v>
      </c>
      <c r="D99" s="33" t="s">
        <v>39</v>
      </c>
      <c r="E99">
        <f t="shared" ref="E99:E105" si="9">IF(D99="Totalmente Implementado",1,IF(D99="Parcialmente implementado",0.5,0))</f>
        <v>0</v>
      </c>
    </row>
    <row r="100" spans="2:5" ht="15" customHeight="1" x14ac:dyDescent="0.2">
      <c r="B100" s="31" t="s">
        <v>216</v>
      </c>
      <c r="C100" s="32" t="s">
        <v>217</v>
      </c>
      <c r="D100" s="33" t="s">
        <v>39</v>
      </c>
      <c r="E100">
        <f t="shared" si="9"/>
        <v>0</v>
      </c>
    </row>
    <row r="101" spans="2:5" ht="15" customHeight="1" x14ac:dyDescent="0.2">
      <c r="B101" s="31" t="s">
        <v>218</v>
      </c>
      <c r="C101" s="32" t="s">
        <v>219</v>
      </c>
      <c r="D101" s="33" t="s">
        <v>39</v>
      </c>
      <c r="E101">
        <f t="shared" si="9"/>
        <v>0</v>
      </c>
    </row>
    <row r="102" spans="2:5" ht="15" customHeight="1" x14ac:dyDescent="0.2">
      <c r="B102" s="31" t="s">
        <v>220</v>
      </c>
      <c r="C102" s="32" t="s">
        <v>221</v>
      </c>
      <c r="D102" s="33" t="s">
        <v>39</v>
      </c>
      <c r="E102">
        <f t="shared" si="9"/>
        <v>0</v>
      </c>
    </row>
    <row r="103" spans="2:5" ht="15" customHeight="1" x14ac:dyDescent="0.2">
      <c r="B103" s="31" t="s">
        <v>222</v>
      </c>
      <c r="C103" s="32" t="s">
        <v>223</v>
      </c>
      <c r="D103" s="33" t="s">
        <v>39</v>
      </c>
      <c r="E103">
        <f t="shared" si="9"/>
        <v>0</v>
      </c>
    </row>
    <row r="104" spans="2:5" x14ac:dyDescent="0.2">
      <c r="B104" s="31">
        <v>6</v>
      </c>
      <c r="C104" s="32" t="s">
        <v>224</v>
      </c>
      <c r="D104" s="33" t="s">
        <v>39</v>
      </c>
      <c r="E104">
        <f t="shared" si="9"/>
        <v>0</v>
      </c>
    </row>
    <row r="105" spans="2:5" ht="51" x14ac:dyDescent="0.2">
      <c r="B105" s="31">
        <v>6</v>
      </c>
      <c r="C105" s="32" t="s">
        <v>225</v>
      </c>
      <c r="D105" s="33" t="s">
        <v>39</v>
      </c>
      <c r="E105">
        <f t="shared" si="9"/>
        <v>0</v>
      </c>
    </row>
    <row r="106" spans="2:5" s="5" customFormat="1" ht="49.5" customHeight="1" x14ac:dyDescent="0.35">
      <c r="B106" s="24">
        <v>7</v>
      </c>
      <c r="C106" s="25" t="s">
        <v>226</v>
      </c>
      <c r="D106" s="26"/>
    </row>
    <row r="107" spans="2:5" s="27" customFormat="1" ht="40.5" customHeight="1" x14ac:dyDescent="0.25">
      <c r="B107" s="28" t="s">
        <v>227</v>
      </c>
      <c r="C107" s="29" t="s">
        <v>228</v>
      </c>
      <c r="D107" s="30"/>
    </row>
    <row r="108" spans="2:5" ht="25.5" x14ac:dyDescent="0.2">
      <c r="B108" s="31" t="s">
        <v>227</v>
      </c>
      <c r="C108" s="32" t="s">
        <v>229</v>
      </c>
      <c r="D108" s="33" t="s">
        <v>39</v>
      </c>
      <c r="E108">
        <f>IF(D108="Totalmente Implementado",1,IF(D108="Parcialmente implementado",0.5,0))</f>
        <v>0</v>
      </c>
    </row>
    <row r="109" spans="2:5" s="27" customFormat="1" ht="40.5" customHeight="1" x14ac:dyDescent="0.25">
      <c r="B109" s="28" t="s">
        <v>230</v>
      </c>
      <c r="C109" s="29" t="s">
        <v>231</v>
      </c>
      <c r="D109" s="30"/>
    </row>
    <row r="110" spans="2:5" ht="15" customHeight="1" x14ac:dyDescent="0.2">
      <c r="B110" s="31" t="s">
        <v>232</v>
      </c>
      <c r="C110" s="32" t="s">
        <v>233</v>
      </c>
      <c r="D110" s="33" t="s">
        <v>39</v>
      </c>
      <c r="E110">
        <f t="shared" ref="E110:E119" si="10">IF(D110="Totalmente Implementado",1,IF(D110="Parcialmente implementado",0.5,0))</f>
        <v>0</v>
      </c>
    </row>
    <row r="111" spans="2:5" ht="15" customHeight="1" x14ac:dyDescent="0.2">
      <c r="B111" s="31" t="s">
        <v>230</v>
      </c>
      <c r="C111" s="32" t="s">
        <v>234</v>
      </c>
      <c r="D111" s="33" t="s">
        <v>39</v>
      </c>
      <c r="E111">
        <f t="shared" si="10"/>
        <v>0</v>
      </c>
    </row>
    <row r="112" spans="2:5" ht="15" customHeight="1" x14ac:dyDescent="0.2">
      <c r="B112" s="31" t="s">
        <v>235</v>
      </c>
      <c r="C112" s="32" t="s">
        <v>236</v>
      </c>
      <c r="D112" s="33" t="s">
        <v>39</v>
      </c>
      <c r="E112">
        <f t="shared" si="10"/>
        <v>0</v>
      </c>
    </row>
    <row r="113" spans="2:5" ht="25.5" x14ac:dyDescent="0.2">
      <c r="B113" s="31" t="s">
        <v>237</v>
      </c>
      <c r="C113" s="32" t="s">
        <v>238</v>
      </c>
      <c r="D113" s="33" t="s">
        <v>39</v>
      </c>
      <c r="E113">
        <f t="shared" si="10"/>
        <v>0</v>
      </c>
    </row>
    <row r="114" spans="2:5" ht="15" customHeight="1" x14ac:dyDescent="0.2">
      <c r="B114" s="31" t="s">
        <v>239</v>
      </c>
      <c r="C114" s="32" t="s">
        <v>240</v>
      </c>
      <c r="D114" s="33" t="s">
        <v>39</v>
      </c>
      <c r="E114">
        <f t="shared" si="10"/>
        <v>0</v>
      </c>
    </row>
    <row r="115" spans="2:5" ht="15" customHeight="1" x14ac:dyDescent="0.2">
      <c r="B115" s="31" t="s">
        <v>241</v>
      </c>
      <c r="C115" s="32" t="s">
        <v>242</v>
      </c>
      <c r="D115" s="33" t="s">
        <v>39</v>
      </c>
      <c r="E115">
        <f t="shared" si="10"/>
        <v>0</v>
      </c>
    </row>
    <row r="116" spans="2:5" ht="15" customHeight="1" x14ac:dyDescent="0.2">
      <c r="B116" s="31" t="s">
        <v>243</v>
      </c>
      <c r="C116" s="32" t="s">
        <v>244</v>
      </c>
      <c r="D116" s="33" t="s">
        <v>39</v>
      </c>
      <c r="E116">
        <f t="shared" si="10"/>
        <v>0</v>
      </c>
    </row>
    <row r="117" spans="2:5" ht="15" customHeight="1" x14ac:dyDescent="0.2">
      <c r="B117" s="31" t="s">
        <v>245</v>
      </c>
      <c r="C117" s="32" t="s">
        <v>246</v>
      </c>
      <c r="D117" s="33" t="s">
        <v>39</v>
      </c>
      <c r="E117">
        <f t="shared" si="10"/>
        <v>0</v>
      </c>
    </row>
    <row r="118" spans="2:5" ht="15" customHeight="1" x14ac:dyDescent="0.2">
      <c r="B118" s="31" t="s">
        <v>247</v>
      </c>
      <c r="C118" s="32" t="s">
        <v>248</v>
      </c>
      <c r="D118" s="33" t="s">
        <v>39</v>
      </c>
      <c r="E118">
        <f t="shared" si="10"/>
        <v>0</v>
      </c>
    </row>
    <row r="119" spans="2:5" ht="15" customHeight="1" x14ac:dyDescent="0.2">
      <c r="B119" s="31" t="s">
        <v>249</v>
      </c>
      <c r="C119" s="32" t="s">
        <v>250</v>
      </c>
      <c r="D119" s="33" t="s">
        <v>39</v>
      </c>
      <c r="E119">
        <f t="shared" si="10"/>
        <v>0</v>
      </c>
    </row>
    <row r="120" spans="2:5" s="27" customFormat="1" ht="40.5" customHeight="1" x14ac:dyDescent="0.25">
      <c r="B120" s="28">
        <v>7.3</v>
      </c>
      <c r="C120" s="29" t="s">
        <v>251</v>
      </c>
      <c r="D120" s="30"/>
    </row>
    <row r="121" spans="2:5" ht="25.5" x14ac:dyDescent="0.2">
      <c r="B121" s="31">
        <v>7.3</v>
      </c>
      <c r="C121" s="32" t="s">
        <v>252</v>
      </c>
      <c r="D121" s="33" t="s">
        <v>39</v>
      </c>
      <c r="E121">
        <f t="shared" ref="E121:E126" si="11">IF(D121="Totalmente Implementado",1,IF(D121="Parcialmente implementado",0.5,0))</f>
        <v>0</v>
      </c>
    </row>
    <row r="122" spans="2:5" ht="15" customHeight="1" x14ac:dyDescent="0.2">
      <c r="B122" s="31" t="s">
        <v>253</v>
      </c>
      <c r="C122" s="32" t="s">
        <v>254</v>
      </c>
      <c r="D122" s="33" t="s">
        <v>39</v>
      </c>
      <c r="E122">
        <f t="shared" si="11"/>
        <v>0</v>
      </c>
    </row>
    <row r="123" spans="2:5" ht="15" customHeight="1" x14ac:dyDescent="0.2">
      <c r="B123" s="31" t="s">
        <v>255</v>
      </c>
      <c r="C123" s="32" t="s">
        <v>256</v>
      </c>
      <c r="D123" s="33" t="s">
        <v>39</v>
      </c>
      <c r="E123">
        <f t="shared" si="11"/>
        <v>0</v>
      </c>
    </row>
    <row r="124" spans="2:5" ht="25.5" x14ac:dyDescent="0.2">
      <c r="B124" s="31" t="s">
        <v>257</v>
      </c>
      <c r="C124" s="32" t="s">
        <v>258</v>
      </c>
      <c r="D124" s="33" t="s">
        <v>39</v>
      </c>
      <c r="E124">
        <f t="shared" si="11"/>
        <v>0</v>
      </c>
    </row>
    <row r="125" spans="2:5" ht="15" customHeight="1" x14ac:dyDescent="0.2">
      <c r="B125" s="31" t="s">
        <v>259</v>
      </c>
      <c r="C125" s="32" t="s">
        <v>260</v>
      </c>
      <c r="D125" s="33" t="s">
        <v>39</v>
      </c>
      <c r="E125">
        <f t="shared" si="11"/>
        <v>0</v>
      </c>
    </row>
    <row r="126" spans="2:5" ht="15" customHeight="1" x14ac:dyDescent="0.2">
      <c r="B126" s="31" t="s">
        <v>261</v>
      </c>
      <c r="C126" s="32" t="s">
        <v>262</v>
      </c>
      <c r="D126" s="33" t="s">
        <v>39</v>
      </c>
      <c r="E126">
        <f t="shared" si="11"/>
        <v>0</v>
      </c>
    </row>
    <row r="127" spans="2:5" s="5" customFormat="1" ht="49.5" customHeight="1" x14ac:dyDescent="0.35">
      <c r="B127" s="24">
        <v>8</v>
      </c>
      <c r="C127" s="25" t="s">
        <v>263</v>
      </c>
      <c r="D127" s="26"/>
    </row>
    <row r="128" spans="2:5" s="27" customFormat="1" ht="40.5" customHeight="1" x14ac:dyDescent="0.25">
      <c r="B128" s="28" t="s">
        <v>264</v>
      </c>
      <c r="C128" s="29" t="s">
        <v>265</v>
      </c>
      <c r="D128" s="30"/>
    </row>
    <row r="129" spans="2:5" ht="51" x14ac:dyDescent="0.2">
      <c r="B129" s="31" t="s">
        <v>264</v>
      </c>
      <c r="C129" s="32" t="s">
        <v>266</v>
      </c>
      <c r="D129" s="33" t="s">
        <v>39</v>
      </c>
      <c r="E129">
        <f>IF(D129="Totalmente Implementado",1,IF(D129="Parcialmente implementado",0.5,0))</f>
        <v>0</v>
      </c>
    </row>
    <row r="130" spans="2:5" s="27" customFormat="1" ht="40.5" customHeight="1" x14ac:dyDescent="0.25">
      <c r="B130" s="28" t="s">
        <v>267</v>
      </c>
      <c r="C130" s="29" t="s">
        <v>268</v>
      </c>
      <c r="D130" s="30"/>
    </row>
    <row r="131" spans="2:5" ht="38.25" x14ac:dyDescent="0.2">
      <c r="B131" s="31" t="s">
        <v>267</v>
      </c>
      <c r="C131" s="32" t="s">
        <v>269</v>
      </c>
      <c r="D131" s="33" t="s">
        <v>39</v>
      </c>
      <c r="E131">
        <f t="shared" ref="E131:E137" si="12">IF(D131="Totalmente Implementado",1,IF(D131="Parcialmente implementado",0.5,0))</f>
        <v>0</v>
      </c>
    </row>
    <row r="132" spans="2:5" ht="15" customHeight="1" x14ac:dyDescent="0.2">
      <c r="B132" s="31" t="s">
        <v>267</v>
      </c>
      <c r="C132" s="32" t="s">
        <v>270</v>
      </c>
      <c r="D132" s="33" t="s">
        <v>39</v>
      </c>
      <c r="E132">
        <f t="shared" si="12"/>
        <v>0</v>
      </c>
    </row>
    <row r="133" spans="2:5" ht="15" customHeight="1" x14ac:dyDescent="0.2">
      <c r="B133" s="31" t="s">
        <v>271</v>
      </c>
      <c r="C133" s="32" t="s">
        <v>272</v>
      </c>
      <c r="D133" s="33" t="s">
        <v>39</v>
      </c>
      <c r="E133">
        <f t="shared" si="12"/>
        <v>0</v>
      </c>
    </row>
    <row r="134" spans="2:5" x14ac:dyDescent="0.2">
      <c r="B134" s="31" t="s">
        <v>273</v>
      </c>
      <c r="C134" s="32" t="s">
        <v>274</v>
      </c>
      <c r="D134" s="33" t="s">
        <v>39</v>
      </c>
      <c r="E134">
        <f t="shared" si="12"/>
        <v>0</v>
      </c>
    </row>
    <row r="135" spans="2:5" ht="15" customHeight="1" x14ac:dyDescent="0.2">
      <c r="B135" s="31" t="s">
        <v>275</v>
      </c>
      <c r="C135" s="32" t="s">
        <v>276</v>
      </c>
      <c r="D135" s="33" t="s">
        <v>39</v>
      </c>
      <c r="E135">
        <f t="shared" si="12"/>
        <v>0</v>
      </c>
    </row>
    <row r="136" spans="2:5" ht="15" customHeight="1" x14ac:dyDescent="0.2">
      <c r="B136" s="31" t="s">
        <v>277</v>
      </c>
      <c r="C136" s="32" t="s">
        <v>278</v>
      </c>
      <c r="D136" s="33" t="s">
        <v>39</v>
      </c>
      <c r="E136">
        <f t="shared" si="12"/>
        <v>0</v>
      </c>
    </row>
    <row r="137" spans="2:5" ht="15" customHeight="1" x14ac:dyDescent="0.2">
      <c r="B137" s="31" t="s">
        <v>279</v>
      </c>
      <c r="C137" s="32" t="s">
        <v>280</v>
      </c>
      <c r="D137" s="33" t="s">
        <v>39</v>
      </c>
      <c r="E137">
        <f t="shared" si="12"/>
        <v>0</v>
      </c>
    </row>
    <row r="138" spans="2:5" s="27" customFormat="1" ht="40.5" customHeight="1" x14ac:dyDescent="0.25">
      <c r="B138" s="28" t="s">
        <v>281</v>
      </c>
      <c r="C138" s="29" t="s">
        <v>282</v>
      </c>
      <c r="D138" s="30"/>
    </row>
    <row r="139" spans="2:5" ht="51" x14ac:dyDescent="0.2">
      <c r="B139" s="31" t="s">
        <v>281</v>
      </c>
      <c r="C139" s="32" t="s">
        <v>283</v>
      </c>
      <c r="D139" s="33" t="s">
        <v>39</v>
      </c>
      <c r="E139">
        <f t="shared" ref="E139:E145" si="13">IF(D139="Totalmente Implementado",1,IF(D139="Parcialmente implementado",0.5,0))</f>
        <v>0</v>
      </c>
    </row>
    <row r="140" spans="2:5" ht="15" customHeight="1" x14ac:dyDescent="0.2">
      <c r="B140" s="31" t="s">
        <v>281</v>
      </c>
      <c r="C140" s="32" t="s">
        <v>284</v>
      </c>
      <c r="D140" s="33" t="s">
        <v>39</v>
      </c>
      <c r="E140">
        <f t="shared" si="13"/>
        <v>0</v>
      </c>
    </row>
    <row r="141" spans="2:5" ht="15" customHeight="1" x14ac:dyDescent="0.2">
      <c r="B141" s="31" t="s">
        <v>285</v>
      </c>
      <c r="C141" s="32" t="s">
        <v>286</v>
      </c>
      <c r="D141" s="33" t="s">
        <v>39</v>
      </c>
      <c r="E141">
        <f t="shared" si="13"/>
        <v>0</v>
      </c>
    </row>
    <row r="142" spans="2:5" ht="15" customHeight="1" x14ac:dyDescent="0.2">
      <c r="B142" s="31" t="s">
        <v>287</v>
      </c>
      <c r="C142" s="32" t="s">
        <v>288</v>
      </c>
      <c r="D142" s="33" t="s">
        <v>39</v>
      </c>
      <c r="E142">
        <f t="shared" si="13"/>
        <v>0</v>
      </c>
    </row>
    <row r="143" spans="2:5" ht="15" customHeight="1" x14ac:dyDescent="0.2">
      <c r="B143" s="31" t="s">
        <v>289</v>
      </c>
      <c r="C143" s="32" t="s">
        <v>278</v>
      </c>
      <c r="D143" s="33" t="s">
        <v>39</v>
      </c>
      <c r="E143">
        <f t="shared" si="13"/>
        <v>0</v>
      </c>
    </row>
    <row r="144" spans="2:5" ht="15" customHeight="1" x14ac:dyDescent="0.2">
      <c r="B144" s="31" t="s">
        <v>290</v>
      </c>
      <c r="C144" s="32" t="s">
        <v>291</v>
      </c>
      <c r="D144" s="33" t="s">
        <v>39</v>
      </c>
      <c r="E144">
        <f t="shared" si="13"/>
        <v>0</v>
      </c>
    </row>
    <row r="145" spans="2:5" ht="25.5" x14ac:dyDescent="0.2">
      <c r="B145" s="39">
        <v>8.3000000000000007</v>
      </c>
      <c r="C145" s="40" t="s">
        <v>292</v>
      </c>
      <c r="D145" s="33" t="s">
        <v>39</v>
      </c>
      <c r="E145">
        <f t="shared" si="13"/>
        <v>0</v>
      </c>
    </row>
    <row r="149" spans="2:5" ht="15" customHeight="1" x14ac:dyDescent="0.2">
      <c r="B149" s="17" t="s">
        <v>293</v>
      </c>
      <c r="D149" s="41" t="s">
        <v>294</v>
      </c>
    </row>
    <row r="150" spans="2:5" ht="15" customHeight="1" x14ac:dyDescent="0.2">
      <c r="B150" s="17">
        <f>COUNTIF($C$3:$C$145,"Fully implemented")</f>
        <v>0</v>
      </c>
      <c r="C150" s="42"/>
      <c r="D150" s="43">
        <f>COUNTIF(D5:D145,"Totalmente Implementado")</f>
        <v>1</v>
      </c>
      <c r="E150">
        <f>COUNT(E5:E145)</f>
        <v>118</v>
      </c>
    </row>
    <row r="151" spans="2:5" ht="15" customHeight="1" x14ac:dyDescent="0.2">
      <c r="B151" s="17">
        <f>COUNTIF($C$3:$C$145,"Partially implemented")</f>
        <v>0</v>
      </c>
      <c r="C151" s="42"/>
      <c r="D151" s="43">
        <f>COUNTIF($D$5:$D$145,"Parcialmente Implementado")</f>
        <v>8</v>
      </c>
    </row>
    <row r="152" spans="2:5" ht="15" customHeight="1" x14ac:dyDescent="0.2">
      <c r="B152" s="44">
        <f>COUNTIF($C$3:$C$145,"Not implemented")</f>
        <v>0</v>
      </c>
      <c r="C152" s="42"/>
      <c r="D152" s="43">
        <f>COUNTIF($D$5:$D$145,"No implementado")</f>
        <v>109</v>
      </c>
    </row>
    <row r="153" spans="2:5" ht="15" customHeight="1" x14ac:dyDescent="0.2">
      <c r="B153" s="45">
        <f>SUM(B150:B152)</f>
        <v>0</v>
      </c>
    </row>
  </sheetData>
  <sheetProtection selectLockedCells="1" selectUnlockedCells="1"/>
  <mergeCells count="1">
    <mergeCell ref="B1:E1"/>
  </mergeCells>
  <conditionalFormatting sqref="D5">
    <cfRule type="cellIs" dxfId="453" priority="1" stopIfTrue="1" operator="equal">
      <formula>"Parcialmente implementado"</formula>
    </cfRule>
    <cfRule type="cellIs" dxfId="452" priority="2" stopIfTrue="1" operator="equal">
      <formula>"No implementado"</formula>
    </cfRule>
    <cfRule type="cellIs" dxfId="451" priority="3" stopIfTrue="1" operator="equal">
      <formula>"Totalmente implementado"</formula>
    </cfRule>
  </conditionalFormatting>
  <conditionalFormatting sqref="D8">
    <cfRule type="cellIs" dxfId="450" priority="4" stopIfTrue="1" operator="equal">
      <formula>"Parcialmente implementado"</formula>
    </cfRule>
    <cfRule type="cellIs" dxfId="449" priority="5" stopIfTrue="1" operator="equal">
      <formula>"No implementado"</formula>
    </cfRule>
    <cfRule type="cellIs" dxfId="448" priority="6" stopIfTrue="1" operator="equal">
      <formula>"Totalmente implementado"</formula>
    </cfRule>
  </conditionalFormatting>
  <conditionalFormatting sqref="D9">
    <cfRule type="cellIs" dxfId="447" priority="7" stopIfTrue="1" operator="equal">
      <formula>"Parcialmente implementado"</formula>
    </cfRule>
    <cfRule type="cellIs" dxfId="446" priority="8" stopIfTrue="1" operator="equal">
      <formula>"No implementado"</formula>
    </cfRule>
    <cfRule type="cellIs" dxfId="445" priority="9" stopIfTrue="1" operator="equal">
      <formula>"Totalmente implementado"</formula>
    </cfRule>
  </conditionalFormatting>
  <conditionalFormatting sqref="D10">
    <cfRule type="cellIs" dxfId="444" priority="10" stopIfTrue="1" operator="equal">
      <formula>"Parcialmente implementado"</formula>
    </cfRule>
    <cfRule type="cellIs" dxfId="443" priority="11" stopIfTrue="1" operator="equal">
      <formula>"No implementado"</formula>
    </cfRule>
    <cfRule type="cellIs" dxfId="442" priority="12" stopIfTrue="1" operator="equal">
      <formula>"Totalmente implementado"</formula>
    </cfRule>
  </conditionalFormatting>
  <conditionalFormatting sqref="D11">
    <cfRule type="cellIs" dxfId="441" priority="13" stopIfTrue="1" operator="equal">
      <formula>"Parcialmente implementado"</formula>
    </cfRule>
    <cfRule type="cellIs" dxfId="440" priority="14" stopIfTrue="1" operator="equal">
      <formula>"No implementado"</formula>
    </cfRule>
    <cfRule type="cellIs" dxfId="439" priority="15" stopIfTrue="1" operator="equal">
      <formula>"Totalmente implementado"</formula>
    </cfRule>
  </conditionalFormatting>
  <conditionalFormatting sqref="D12">
    <cfRule type="cellIs" dxfId="438" priority="16" stopIfTrue="1" operator="equal">
      <formula>"Parcialmente implementado"</formula>
    </cfRule>
    <cfRule type="cellIs" dxfId="437" priority="17" stopIfTrue="1" operator="equal">
      <formula>"No implementado"</formula>
    </cfRule>
    <cfRule type="cellIs" dxfId="436" priority="18" stopIfTrue="1" operator="equal">
      <formula>"Totalmente implementado"</formula>
    </cfRule>
  </conditionalFormatting>
  <conditionalFormatting sqref="D13">
    <cfRule type="cellIs" dxfId="435" priority="19" stopIfTrue="1" operator="equal">
      <formula>"Parcialmente implementado"</formula>
    </cfRule>
    <cfRule type="cellIs" dxfId="434" priority="20" stopIfTrue="1" operator="equal">
      <formula>"No implementado"</formula>
    </cfRule>
    <cfRule type="cellIs" dxfId="433" priority="21" stopIfTrue="1" operator="equal">
      <formula>"Totalmente implementado"</formula>
    </cfRule>
  </conditionalFormatting>
  <conditionalFormatting sqref="D14">
    <cfRule type="cellIs" dxfId="432" priority="22" stopIfTrue="1" operator="equal">
      <formula>"Parcialmente implementado"</formula>
    </cfRule>
    <cfRule type="cellIs" dxfId="431" priority="23" stopIfTrue="1" operator="equal">
      <formula>"No implementado"</formula>
    </cfRule>
    <cfRule type="cellIs" dxfId="430" priority="24" stopIfTrue="1" operator="equal">
      <formula>"Totalmente implementado"</formula>
    </cfRule>
  </conditionalFormatting>
  <conditionalFormatting sqref="D15">
    <cfRule type="cellIs" dxfId="429" priority="25" stopIfTrue="1" operator="equal">
      <formula>"Parcialmente implementado"</formula>
    </cfRule>
    <cfRule type="cellIs" dxfId="428" priority="26" stopIfTrue="1" operator="equal">
      <formula>"No implementado"</formula>
    </cfRule>
    <cfRule type="cellIs" dxfId="427" priority="27" stopIfTrue="1" operator="equal">
      <formula>"Totalmente implementado"</formula>
    </cfRule>
  </conditionalFormatting>
  <conditionalFormatting sqref="D16">
    <cfRule type="cellIs" dxfId="426" priority="28" stopIfTrue="1" operator="equal">
      <formula>"Parcialmente implementado"</formula>
    </cfRule>
    <cfRule type="cellIs" dxfId="425" priority="29" stopIfTrue="1" operator="equal">
      <formula>"No implementado"</formula>
    </cfRule>
    <cfRule type="cellIs" dxfId="424" priority="30" stopIfTrue="1" operator="equal">
      <formula>"Totalmente implementado"</formula>
    </cfRule>
  </conditionalFormatting>
  <conditionalFormatting sqref="D17">
    <cfRule type="cellIs" dxfId="423" priority="31" stopIfTrue="1" operator="equal">
      <formula>"Parcialmente implementado"</formula>
    </cfRule>
    <cfRule type="cellIs" dxfId="422" priority="32" stopIfTrue="1" operator="equal">
      <formula>"No implementado"</formula>
    </cfRule>
    <cfRule type="cellIs" dxfId="421" priority="33" stopIfTrue="1" operator="equal">
      <formula>"Totalmente implementado"</formula>
    </cfRule>
  </conditionalFormatting>
  <conditionalFormatting sqref="D19">
    <cfRule type="cellIs" dxfId="420" priority="34" stopIfTrue="1" operator="equal">
      <formula>"Parcialmente implementado"</formula>
    </cfRule>
    <cfRule type="cellIs" dxfId="419" priority="35" stopIfTrue="1" operator="equal">
      <formula>"No implementado"</formula>
    </cfRule>
    <cfRule type="cellIs" dxfId="418" priority="36" stopIfTrue="1" operator="equal">
      <formula>"Totalmente implementado"</formula>
    </cfRule>
  </conditionalFormatting>
  <conditionalFormatting sqref="D20">
    <cfRule type="cellIs" dxfId="417" priority="37" stopIfTrue="1" operator="equal">
      <formula>"Parcialmente implementado"</formula>
    </cfRule>
    <cfRule type="cellIs" dxfId="416" priority="38" stopIfTrue="1" operator="equal">
      <formula>"No implementado"</formula>
    </cfRule>
    <cfRule type="cellIs" dxfId="415" priority="39" stopIfTrue="1" operator="equal">
      <formula>"Totalmente implementado"</formula>
    </cfRule>
  </conditionalFormatting>
  <conditionalFormatting sqref="D21">
    <cfRule type="cellIs" dxfId="414" priority="40" stopIfTrue="1" operator="equal">
      <formula>"Parcialmente implementado"</formula>
    </cfRule>
    <cfRule type="cellIs" dxfId="413" priority="41" stopIfTrue="1" operator="equal">
      <formula>"No implementado"</formula>
    </cfRule>
    <cfRule type="cellIs" dxfId="412" priority="42" stopIfTrue="1" operator="equal">
      <formula>"Totalmente implementado"</formula>
    </cfRule>
  </conditionalFormatting>
  <conditionalFormatting sqref="D22">
    <cfRule type="cellIs" dxfId="411" priority="43" stopIfTrue="1" operator="equal">
      <formula>"Parcialmente implementado"</formula>
    </cfRule>
    <cfRule type="cellIs" dxfId="410" priority="44" stopIfTrue="1" operator="equal">
      <formula>"No implementado"</formula>
    </cfRule>
    <cfRule type="cellIs" dxfId="409" priority="45" stopIfTrue="1" operator="equal">
      <formula>"Totalmente implementado"</formula>
    </cfRule>
  </conditionalFormatting>
  <conditionalFormatting sqref="D23">
    <cfRule type="cellIs" dxfId="408" priority="46" stopIfTrue="1" operator="equal">
      <formula>"Parcialmente implementado"</formula>
    </cfRule>
    <cfRule type="cellIs" dxfId="407" priority="47" stopIfTrue="1" operator="equal">
      <formula>"No implementado"</formula>
    </cfRule>
    <cfRule type="cellIs" dxfId="406" priority="48" stopIfTrue="1" operator="equal">
      <formula>"Totalmente implementado"</formula>
    </cfRule>
  </conditionalFormatting>
  <conditionalFormatting sqref="D24">
    <cfRule type="cellIs" dxfId="405" priority="49" stopIfTrue="1" operator="equal">
      <formula>"Parcialmente implementado"</formula>
    </cfRule>
    <cfRule type="cellIs" dxfId="404" priority="50" stopIfTrue="1" operator="equal">
      <formula>"No implementado"</formula>
    </cfRule>
    <cfRule type="cellIs" dxfId="403" priority="51" stopIfTrue="1" operator="equal">
      <formula>"Totalmente implementado"</formula>
    </cfRule>
  </conditionalFormatting>
  <conditionalFormatting sqref="D25">
    <cfRule type="cellIs" dxfId="402" priority="52" stopIfTrue="1" operator="equal">
      <formula>"Parcialmente implementado"</formula>
    </cfRule>
    <cfRule type="cellIs" dxfId="401" priority="53" stopIfTrue="1" operator="equal">
      <formula>"No implementado"</formula>
    </cfRule>
    <cfRule type="cellIs" dxfId="400" priority="54" stopIfTrue="1" operator="equal">
      <formula>"Totalmente implementado"</formula>
    </cfRule>
  </conditionalFormatting>
  <conditionalFormatting sqref="D26">
    <cfRule type="cellIs" dxfId="399" priority="55" stopIfTrue="1" operator="equal">
      <formula>"Parcialmente implementado"</formula>
    </cfRule>
    <cfRule type="cellIs" dxfId="398" priority="56" stopIfTrue="1" operator="equal">
      <formula>"No implementado"</formula>
    </cfRule>
    <cfRule type="cellIs" dxfId="397" priority="57" stopIfTrue="1" operator="equal">
      <formula>"Totalmente implementado"</formula>
    </cfRule>
  </conditionalFormatting>
  <conditionalFormatting sqref="D28">
    <cfRule type="cellIs" dxfId="396" priority="58" stopIfTrue="1" operator="equal">
      <formula>"Parcialmente implementado"</formula>
    </cfRule>
    <cfRule type="cellIs" dxfId="395" priority="59" stopIfTrue="1" operator="equal">
      <formula>"No implementado"</formula>
    </cfRule>
    <cfRule type="cellIs" dxfId="394" priority="60" stopIfTrue="1" operator="equal">
      <formula>"Totalmente implementado"</formula>
    </cfRule>
  </conditionalFormatting>
  <conditionalFormatting sqref="D29">
    <cfRule type="cellIs" dxfId="393" priority="61" stopIfTrue="1" operator="equal">
      <formula>"Parcialmente implementado"</formula>
    </cfRule>
    <cfRule type="cellIs" dxfId="392" priority="62" stopIfTrue="1" operator="equal">
      <formula>"No implementado"</formula>
    </cfRule>
    <cfRule type="cellIs" dxfId="391" priority="63" stopIfTrue="1" operator="equal">
      <formula>"Totalmente implementado"</formula>
    </cfRule>
  </conditionalFormatting>
  <conditionalFormatting sqref="D30">
    <cfRule type="cellIs" dxfId="390" priority="64" stopIfTrue="1" operator="equal">
      <formula>"Parcialmente implementado"</formula>
    </cfRule>
    <cfRule type="cellIs" dxfId="389" priority="65" stopIfTrue="1" operator="equal">
      <formula>"No implementado"</formula>
    </cfRule>
    <cfRule type="cellIs" dxfId="388" priority="66" stopIfTrue="1" operator="equal">
      <formula>"Totalmente implementado"</formula>
    </cfRule>
  </conditionalFormatting>
  <conditionalFormatting sqref="D31">
    <cfRule type="cellIs" dxfId="387" priority="67" stopIfTrue="1" operator="equal">
      <formula>"Parcialmente implementado"</formula>
    </cfRule>
    <cfRule type="cellIs" dxfId="386" priority="68" stopIfTrue="1" operator="equal">
      <formula>"No implementado"</formula>
    </cfRule>
    <cfRule type="cellIs" dxfId="385" priority="69" stopIfTrue="1" operator="equal">
      <formula>"Totalmente implementado"</formula>
    </cfRule>
  </conditionalFormatting>
  <conditionalFormatting sqref="D32">
    <cfRule type="cellIs" dxfId="384" priority="70" stopIfTrue="1" operator="equal">
      <formula>"Parcialmente implementado"</formula>
    </cfRule>
    <cfRule type="cellIs" dxfId="383" priority="71" stopIfTrue="1" operator="equal">
      <formula>"No implementado"</formula>
    </cfRule>
    <cfRule type="cellIs" dxfId="382" priority="72" stopIfTrue="1" operator="equal">
      <formula>"Totalmente implementado"</formula>
    </cfRule>
  </conditionalFormatting>
  <conditionalFormatting sqref="D33">
    <cfRule type="cellIs" dxfId="381" priority="73" stopIfTrue="1" operator="equal">
      <formula>"Parcialmente implementado"</formula>
    </cfRule>
    <cfRule type="cellIs" dxfId="380" priority="74" stopIfTrue="1" operator="equal">
      <formula>"No implementado"</formula>
    </cfRule>
    <cfRule type="cellIs" dxfId="379" priority="75" stopIfTrue="1" operator="equal">
      <formula>"Totalmente implementado"</formula>
    </cfRule>
  </conditionalFormatting>
  <conditionalFormatting sqref="D34">
    <cfRule type="cellIs" dxfId="378" priority="76" stopIfTrue="1" operator="equal">
      <formula>"Parcialmente implementado"</formula>
    </cfRule>
    <cfRule type="cellIs" dxfId="377" priority="77" stopIfTrue="1" operator="equal">
      <formula>"No implementado"</formula>
    </cfRule>
    <cfRule type="cellIs" dxfId="376" priority="78" stopIfTrue="1" operator="equal">
      <formula>"Totalmente implementado"</formula>
    </cfRule>
  </conditionalFormatting>
  <conditionalFormatting sqref="D35">
    <cfRule type="cellIs" dxfId="375" priority="79" stopIfTrue="1" operator="equal">
      <formula>"Parcialmente implementado"</formula>
    </cfRule>
    <cfRule type="cellIs" dxfId="374" priority="80" stopIfTrue="1" operator="equal">
      <formula>"No implementado"</formula>
    </cfRule>
    <cfRule type="cellIs" dxfId="373" priority="81" stopIfTrue="1" operator="equal">
      <formula>"Totalmente implementado"</formula>
    </cfRule>
  </conditionalFormatting>
  <conditionalFormatting sqref="D37">
    <cfRule type="cellIs" dxfId="372" priority="82" stopIfTrue="1" operator="equal">
      <formula>"Parcialmente implementado"</formula>
    </cfRule>
    <cfRule type="cellIs" dxfId="371" priority="83" stopIfTrue="1" operator="equal">
      <formula>"No implementado"</formula>
    </cfRule>
    <cfRule type="cellIs" dxfId="370" priority="84" stopIfTrue="1" operator="equal">
      <formula>"Totalmente implementado"</formula>
    </cfRule>
  </conditionalFormatting>
  <conditionalFormatting sqref="D38">
    <cfRule type="cellIs" dxfId="369" priority="85" stopIfTrue="1" operator="equal">
      <formula>"Parcialmente implementado"</formula>
    </cfRule>
    <cfRule type="cellIs" dxfId="368" priority="86" stopIfTrue="1" operator="equal">
      <formula>"No implementado"</formula>
    </cfRule>
    <cfRule type="cellIs" dxfId="367" priority="87" stopIfTrue="1" operator="equal">
      <formula>"Totalmente implementado"</formula>
    </cfRule>
  </conditionalFormatting>
  <conditionalFormatting sqref="D39">
    <cfRule type="cellIs" dxfId="366" priority="88" stopIfTrue="1" operator="equal">
      <formula>"Parcialmente implementado"</formula>
    </cfRule>
    <cfRule type="cellIs" dxfId="365" priority="89" stopIfTrue="1" operator="equal">
      <formula>"No implementado"</formula>
    </cfRule>
    <cfRule type="cellIs" dxfId="364" priority="90" stopIfTrue="1" operator="equal">
      <formula>"Totalmente implementado"</formula>
    </cfRule>
  </conditionalFormatting>
  <conditionalFormatting sqref="D40">
    <cfRule type="cellIs" dxfId="363" priority="91" stopIfTrue="1" operator="equal">
      <formula>"Parcialmente implementado"</formula>
    </cfRule>
    <cfRule type="cellIs" dxfId="362" priority="92" stopIfTrue="1" operator="equal">
      <formula>"No implementado"</formula>
    </cfRule>
    <cfRule type="cellIs" dxfId="361" priority="93" stopIfTrue="1" operator="equal">
      <formula>"Totalmente implementado"</formula>
    </cfRule>
  </conditionalFormatting>
  <conditionalFormatting sqref="D43">
    <cfRule type="cellIs" dxfId="360" priority="94" stopIfTrue="1" operator="equal">
      <formula>"Parcialmente implementado"</formula>
    </cfRule>
    <cfRule type="cellIs" dxfId="359" priority="95" stopIfTrue="1" operator="equal">
      <formula>"No implementado"</formula>
    </cfRule>
    <cfRule type="cellIs" dxfId="358" priority="96" stopIfTrue="1" operator="equal">
      <formula>"Totalmente implementado"</formula>
    </cfRule>
  </conditionalFormatting>
  <conditionalFormatting sqref="D44">
    <cfRule type="cellIs" dxfId="357" priority="97" stopIfTrue="1" operator="equal">
      <formula>"Parcialmente implementado"</formula>
    </cfRule>
    <cfRule type="cellIs" dxfId="356" priority="98" stopIfTrue="1" operator="equal">
      <formula>"No implementado"</formula>
    </cfRule>
    <cfRule type="cellIs" dxfId="355" priority="99" stopIfTrue="1" operator="equal">
      <formula>"Totalmente implementado"</formula>
    </cfRule>
  </conditionalFormatting>
  <conditionalFormatting sqref="D45">
    <cfRule type="cellIs" dxfId="354" priority="100" stopIfTrue="1" operator="equal">
      <formula>"Parcialmente implementado"</formula>
    </cfRule>
    <cfRule type="cellIs" dxfId="353" priority="101" stopIfTrue="1" operator="equal">
      <formula>"No implementado"</formula>
    </cfRule>
    <cfRule type="cellIs" dxfId="352" priority="102" stopIfTrue="1" operator="equal">
      <formula>"Totalmente implementado"</formula>
    </cfRule>
  </conditionalFormatting>
  <conditionalFormatting sqref="D46">
    <cfRule type="cellIs" dxfId="351" priority="103" stopIfTrue="1" operator="equal">
      <formula>"Parcialmente implementado"</formula>
    </cfRule>
    <cfRule type="cellIs" dxfId="350" priority="104" stopIfTrue="1" operator="equal">
      <formula>"No implementado"</formula>
    </cfRule>
    <cfRule type="cellIs" dxfId="349" priority="105" stopIfTrue="1" operator="equal">
      <formula>"Totalmente implementado"</formula>
    </cfRule>
  </conditionalFormatting>
  <conditionalFormatting sqref="D47">
    <cfRule type="cellIs" dxfId="348" priority="106" stopIfTrue="1" operator="equal">
      <formula>"Parcialmente implementado"</formula>
    </cfRule>
    <cfRule type="cellIs" dxfId="347" priority="107" stopIfTrue="1" operator="equal">
      <formula>"No implementado"</formula>
    </cfRule>
    <cfRule type="cellIs" dxfId="346" priority="108" stopIfTrue="1" operator="equal">
      <formula>"Totalmente implementado"</formula>
    </cfRule>
  </conditionalFormatting>
  <conditionalFormatting sqref="D48">
    <cfRule type="cellIs" dxfId="345" priority="109" stopIfTrue="1" operator="equal">
      <formula>"Parcialmente implementado"</formula>
    </cfRule>
    <cfRule type="cellIs" dxfId="344" priority="110" stopIfTrue="1" operator="equal">
      <formula>"No implementado"</formula>
    </cfRule>
    <cfRule type="cellIs" dxfId="343" priority="111" stopIfTrue="1" operator="equal">
      <formula>"Totalmente implementado"</formula>
    </cfRule>
  </conditionalFormatting>
  <conditionalFormatting sqref="D49">
    <cfRule type="cellIs" dxfId="342" priority="112" stopIfTrue="1" operator="equal">
      <formula>"Parcialmente implementado"</formula>
    </cfRule>
    <cfRule type="cellIs" dxfId="341" priority="113" stopIfTrue="1" operator="equal">
      <formula>"No implementado"</formula>
    </cfRule>
    <cfRule type="cellIs" dxfId="340" priority="114" stopIfTrue="1" operator="equal">
      <formula>"Totalmente implementado"</formula>
    </cfRule>
  </conditionalFormatting>
  <conditionalFormatting sqref="D50">
    <cfRule type="cellIs" dxfId="339" priority="115" stopIfTrue="1" operator="equal">
      <formula>"Parcialmente implementado"</formula>
    </cfRule>
    <cfRule type="cellIs" dxfId="338" priority="116" stopIfTrue="1" operator="equal">
      <formula>"No implementado"</formula>
    </cfRule>
    <cfRule type="cellIs" dxfId="337" priority="117" stopIfTrue="1" operator="equal">
      <formula>"Totalmente implementado"</formula>
    </cfRule>
  </conditionalFormatting>
  <conditionalFormatting sqref="D51">
    <cfRule type="cellIs" dxfId="336" priority="118" stopIfTrue="1" operator="equal">
      <formula>"Parcialmente implementado"</formula>
    </cfRule>
    <cfRule type="cellIs" dxfId="335" priority="119" stopIfTrue="1" operator="equal">
      <formula>"No implementado"</formula>
    </cfRule>
    <cfRule type="cellIs" dxfId="334" priority="120" stopIfTrue="1" operator="equal">
      <formula>"Totalmente implementado"</formula>
    </cfRule>
  </conditionalFormatting>
  <conditionalFormatting sqref="D53">
    <cfRule type="cellIs" dxfId="333" priority="121" stopIfTrue="1" operator="equal">
      <formula>"Parcialmente implementado"</formula>
    </cfRule>
    <cfRule type="cellIs" dxfId="332" priority="122" stopIfTrue="1" operator="equal">
      <formula>"No implementado"</formula>
    </cfRule>
    <cfRule type="cellIs" dxfId="331" priority="123" stopIfTrue="1" operator="equal">
      <formula>"Totalmente implementado"</formula>
    </cfRule>
  </conditionalFormatting>
  <conditionalFormatting sqref="D54">
    <cfRule type="cellIs" dxfId="330" priority="124" stopIfTrue="1" operator="equal">
      <formula>"Parcialmente implementado"</formula>
    </cfRule>
    <cfRule type="cellIs" dxfId="329" priority="125" stopIfTrue="1" operator="equal">
      <formula>"No implementado"</formula>
    </cfRule>
    <cfRule type="cellIs" dxfId="328" priority="126" stopIfTrue="1" operator="equal">
      <formula>"Totalmente implementado"</formula>
    </cfRule>
  </conditionalFormatting>
  <conditionalFormatting sqref="D55">
    <cfRule type="cellIs" dxfId="327" priority="127" stopIfTrue="1" operator="equal">
      <formula>"Parcialmente implementado"</formula>
    </cfRule>
    <cfRule type="cellIs" dxfId="326" priority="128" stopIfTrue="1" operator="equal">
      <formula>"No implementado"</formula>
    </cfRule>
    <cfRule type="cellIs" dxfId="325" priority="129" stopIfTrue="1" operator="equal">
      <formula>"Totalmente implementado"</formula>
    </cfRule>
  </conditionalFormatting>
  <conditionalFormatting sqref="D56">
    <cfRule type="cellIs" dxfId="324" priority="130" stopIfTrue="1" operator="equal">
      <formula>"Parcialmente implementado"</formula>
    </cfRule>
    <cfRule type="cellIs" dxfId="323" priority="131" stopIfTrue="1" operator="equal">
      <formula>"No implementado"</formula>
    </cfRule>
    <cfRule type="cellIs" dxfId="322" priority="132" stopIfTrue="1" operator="equal">
      <formula>"Totalmente implementado"</formula>
    </cfRule>
  </conditionalFormatting>
  <conditionalFormatting sqref="D57">
    <cfRule type="cellIs" dxfId="321" priority="133" stopIfTrue="1" operator="equal">
      <formula>"Parcialmente implementado"</formula>
    </cfRule>
    <cfRule type="cellIs" dxfId="320" priority="134" stopIfTrue="1" operator="equal">
      <formula>"No implementado"</formula>
    </cfRule>
    <cfRule type="cellIs" dxfId="319" priority="135" stopIfTrue="1" operator="equal">
      <formula>"Totalmente implementado"</formula>
    </cfRule>
  </conditionalFormatting>
  <conditionalFormatting sqref="D58">
    <cfRule type="cellIs" dxfId="318" priority="136" stopIfTrue="1" operator="equal">
      <formula>"Parcialmente implementado"</formula>
    </cfRule>
    <cfRule type="cellIs" dxfId="317" priority="137" stopIfTrue="1" operator="equal">
      <formula>"No implementado"</formula>
    </cfRule>
    <cfRule type="cellIs" dxfId="316" priority="138" stopIfTrue="1" operator="equal">
      <formula>"Totalmente implementado"</formula>
    </cfRule>
  </conditionalFormatting>
  <conditionalFormatting sqref="D59">
    <cfRule type="cellIs" dxfId="315" priority="139" stopIfTrue="1" operator="equal">
      <formula>"Parcialmente implementado"</formula>
    </cfRule>
    <cfRule type="cellIs" dxfId="314" priority="140" stopIfTrue="1" operator="equal">
      <formula>"No implementado"</formula>
    </cfRule>
    <cfRule type="cellIs" dxfId="313" priority="141" stopIfTrue="1" operator="equal">
      <formula>"Totalmente implementado"</formula>
    </cfRule>
  </conditionalFormatting>
  <conditionalFormatting sqref="D60">
    <cfRule type="cellIs" dxfId="312" priority="142" stopIfTrue="1" operator="equal">
      <formula>"Parcialmente implementado"</formula>
    </cfRule>
    <cfRule type="cellIs" dxfId="311" priority="143" stopIfTrue="1" operator="equal">
      <formula>"No implementado"</formula>
    </cfRule>
    <cfRule type="cellIs" dxfId="310" priority="144" stopIfTrue="1" operator="equal">
      <formula>"Totalmente implementado"</formula>
    </cfRule>
  </conditionalFormatting>
  <conditionalFormatting sqref="D61">
    <cfRule type="cellIs" dxfId="309" priority="145" stopIfTrue="1" operator="equal">
      <formula>"Parcialmente implementado"</formula>
    </cfRule>
    <cfRule type="cellIs" dxfId="308" priority="146" stopIfTrue="1" operator="equal">
      <formula>"No implementado"</formula>
    </cfRule>
    <cfRule type="cellIs" dxfId="307" priority="147" stopIfTrue="1" operator="equal">
      <formula>"Totalmente implementado"</formula>
    </cfRule>
  </conditionalFormatting>
  <conditionalFormatting sqref="D62">
    <cfRule type="cellIs" dxfId="306" priority="148" stopIfTrue="1" operator="equal">
      <formula>"Parcialmente implementado"</formula>
    </cfRule>
    <cfRule type="cellIs" dxfId="305" priority="149" stopIfTrue="1" operator="equal">
      <formula>"No implementado"</formula>
    </cfRule>
    <cfRule type="cellIs" dxfId="304" priority="150" stopIfTrue="1" operator="equal">
      <formula>"Totalmente implementado"</formula>
    </cfRule>
  </conditionalFormatting>
  <conditionalFormatting sqref="D63">
    <cfRule type="cellIs" dxfId="303" priority="151" stopIfTrue="1" operator="equal">
      <formula>"Parcialmente implementado"</formula>
    </cfRule>
    <cfRule type="cellIs" dxfId="302" priority="152" stopIfTrue="1" operator="equal">
      <formula>"No implementado"</formula>
    </cfRule>
    <cfRule type="cellIs" dxfId="301" priority="153" stopIfTrue="1" operator="equal">
      <formula>"Totalmente implementado"</formula>
    </cfRule>
  </conditionalFormatting>
  <conditionalFormatting sqref="D65">
    <cfRule type="cellIs" dxfId="300" priority="154" stopIfTrue="1" operator="equal">
      <formula>"Parcialmente implementado"</formula>
    </cfRule>
    <cfRule type="cellIs" dxfId="299" priority="155" stopIfTrue="1" operator="equal">
      <formula>"No implementado"</formula>
    </cfRule>
    <cfRule type="cellIs" dxfId="298" priority="156" stopIfTrue="1" operator="equal">
      <formula>"Totalmente implementado"</formula>
    </cfRule>
  </conditionalFormatting>
  <conditionalFormatting sqref="D66">
    <cfRule type="cellIs" dxfId="297" priority="157" stopIfTrue="1" operator="equal">
      <formula>"Parcialmente implementado"</formula>
    </cfRule>
    <cfRule type="cellIs" dxfId="296" priority="158" stopIfTrue="1" operator="equal">
      <formula>"No implementado"</formula>
    </cfRule>
    <cfRule type="cellIs" dxfId="295" priority="159" stopIfTrue="1" operator="equal">
      <formula>"Totalmente implementado"</formula>
    </cfRule>
  </conditionalFormatting>
  <conditionalFormatting sqref="D67">
    <cfRule type="cellIs" dxfId="294" priority="160" stopIfTrue="1" operator="equal">
      <formula>"Parcialmente implementado"</formula>
    </cfRule>
    <cfRule type="cellIs" dxfId="293" priority="161" stopIfTrue="1" operator="equal">
      <formula>"No implementado"</formula>
    </cfRule>
    <cfRule type="cellIs" dxfId="292" priority="162" stopIfTrue="1" operator="equal">
      <formula>"Totalmente implementado"</formula>
    </cfRule>
  </conditionalFormatting>
  <conditionalFormatting sqref="D68">
    <cfRule type="cellIs" dxfId="291" priority="163" stopIfTrue="1" operator="equal">
      <formula>"Parcialmente implementado"</formula>
    </cfRule>
    <cfRule type="cellIs" dxfId="290" priority="164" stopIfTrue="1" operator="equal">
      <formula>"No implementado"</formula>
    </cfRule>
    <cfRule type="cellIs" dxfId="289" priority="165" stopIfTrue="1" operator="equal">
      <formula>"Totalmente implementado"</formula>
    </cfRule>
  </conditionalFormatting>
  <conditionalFormatting sqref="D69">
    <cfRule type="cellIs" dxfId="288" priority="166" stopIfTrue="1" operator="equal">
      <formula>"Parcialmente implementado"</formula>
    </cfRule>
    <cfRule type="cellIs" dxfId="287" priority="167" stopIfTrue="1" operator="equal">
      <formula>"No implementado"</formula>
    </cfRule>
    <cfRule type="cellIs" dxfId="286" priority="168" stopIfTrue="1" operator="equal">
      <formula>"Totalmente implementado"</formula>
    </cfRule>
  </conditionalFormatting>
  <conditionalFormatting sqref="D70">
    <cfRule type="cellIs" dxfId="285" priority="169" stopIfTrue="1" operator="equal">
      <formula>"Parcialmente implementado"</formula>
    </cfRule>
    <cfRule type="cellIs" dxfId="284" priority="170" stopIfTrue="1" operator="equal">
      <formula>"No implementado"</formula>
    </cfRule>
    <cfRule type="cellIs" dxfId="283" priority="171" stopIfTrue="1" operator="equal">
      <formula>"Totalmente implementado"</formula>
    </cfRule>
  </conditionalFormatting>
  <conditionalFormatting sqref="D73">
    <cfRule type="cellIs" dxfId="282" priority="172" stopIfTrue="1" operator="equal">
      <formula>"Parcialmente implementado"</formula>
    </cfRule>
    <cfRule type="cellIs" dxfId="281" priority="173" stopIfTrue="1" operator="equal">
      <formula>"No implementado"</formula>
    </cfRule>
    <cfRule type="cellIs" dxfId="280" priority="174" stopIfTrue="1" operator="equal">
      <formula>"Totalmente implementado"</formula>
    </cfRule>
  </conditionalFormatting>
  <conditionalFormatting sqref="D74">
    <cfRule type="cellIs" dxfId="279" priority="175" stopIfTrue="1" operator="equal">
      <formula>"Parcialmente implementado"</formula>
    </cfRule>
    <cfRule type="cellIs" dxfId="278" priority="176" stopIfTrue="1" operator="equal">
      <formula>"No implementado"</formula>
    </cfRule>
    <cfRule type="cellIs" dxfId="277" priority="177" stopIfTrue="1" operator="equal">
      <formula>"Totalmente implementado"</formula>
    </cfRule>
  </conditionalFormatting>
  <conditionalFormatting sqref="D75">
    <cfRule type="cellIs" dxfId="276" priority="178" stopIfTrue="1" operator="equal">
      <formula>"Parcialmente implementado"</formula>
    </cfRule>
    <cfRule type="cellIs" dxfId="275" priority="179" stopIfTrue="1" operator="equal">
      <formula>"No implementado"</formula>
    </cfRule>
    <cfRule type="cellIs" dxfId="274" priority="180" stopIfTrue="1" operator="equal">
      <formula>"Totalmente implementado"</formula>
    </cfRule>
  </conditionalFormatting>
  <conditionalFormatting sqref="D76">
    <cfRule type="cellIs" dxfId="273" priority="181" stopIfTrue="1" operator="equal">
      <formula>"Parcialmente implementado"</formula>
    </cfRule>
    <cfRule type="cellIs" dxfId="272" priority="182" stopIfTrue="1" operator="equal">
      <formula>"No implementado"</formula>
    </cfRule>
    <cfRule type="cellIs" dxfId="271" priority="183" stopIfTrue="1" operator="equal">
      <formula>"Totalmente implementado"</formula>
    </cfRule>
  </conditionalFormatting>
  <conditionalFormatting sqref="D77">
    <cfRule type="cellIs" dxfId="270" priority="184" stopIfTrue="1" operator="equal">
      <formula>"Parcialmente implementado"</formula>
    </cfRule>
    <cfRule type="cellIs" dxfId="269" priority="185" stopIfTrue="1" operator="equal">
      <formula>"No implementado"</formula>
    </cfRule>
    <cfRule type="cellIs" dxfId="268" priority="186" stopIfTrue="1" operator="equal">
      <formula>"Totalmente implementado"</formula>
    </cfRule>
  </conditionalFormatting>
  <conditionalFormatting sqref="D78">
    <cfRule type="cellIs" dxfId="267" priority="187" stopIfTrue="1" operator="equal">
      <formula>"Parcialmente implementado"</formula>
    </cfRule>
    <cfRule type="cellIs" dxfId="266" priority="188" stopIfTrue="1" operator="equal">
      <formula>"No implementado"</formula>
    </cfRule>
    <cfRule type="cellIs" dxfId="265" priority="189" stopIfTrue="1" operator="equal">
      <formula>"Totalmente implementado"</formula>
    </cfRule>
  </conditionalFormatting>
  <conditionalFormatting sqref="D79">
    <cfRule type="cellIs" dxfId="264" priority="190" stopIfTrue="1" operator="equal">
      <formula>"Parcialmente implementado"</formula>
    </cfRule>
    <cfRule type="cellIs" dxfId="263" priority="191" stopIfTrue="1" operator="equal">
      <formula>"No implementado"</formula>
    </cfRule>
    <cfRule type="cellIs" dxfId="262" priority="192" stopIfTrue="1" operator="equal">
      <formula>"Totalmente implementado"</formula>
    </cfRule>
  </conditionalFormatting>
  <conditionalFormatting sqref="D80">
    <cfRule type="cellIs" dxfId="261" priority="193" stopIfTrue="1" operator="equal">
      <formula>"Parcialmente implementado"</formula>
    </cfRule>
    <cfRule type="cellIs" dxfId="260" priority="194" stopIfTrue="1" operator="equal">
      <formula>"No implementado"</formula>
    </cfRule>
    <cfRule type="cellIs" dxfId="259" priority="195" stopIfTrue="1" operator="equal">
      <formula>"Totalmente implementado"</formula>
    </cfRule>
  </conditionalFormatting>
  <conditionalFormatting sqref="D81">
    <cfRule type="cellIs" dxfId="258" priority="196" stopIfTrue="1" operator="equal">
      <formula>"Parcialmente implementado"</formula>
    </cfRule>
    <cfRule type="cellIs" dxfId="257" priority="197" stopIfTrue="1" operator="equal">
      <formula>"No implementado"</formula>
    </cfRule>
    <cfRule type="cellIs" dxfId="256" priority="198" stopIfTrue="1" operator="equal">
      <formula>"Totalmente implementado"</formula>
    </cfRule>
  </conditionalFormatting>
  <conditionalFormatting sqref="D84">
    <cfRule type="cellIs" dxfId="255" priority="199" stopIfTrue="1" operator="equal">
      <formula>"Parcialmente implementado"</formula>
    </cfRule>
    <cfRule type="cellIs" dxfId="254" priority="200" stopIfTrue="1" operator="equal">
      <formula>"No implementado"</formula>
    </cfRule>
    <cfRule type="cellIs" dxfId="253" priority="201" stopIfTrue="1" operator="equal">
      <formula>"Totalmente implementado"</formula>
    </cfRule>
  </conditionalFormatting>
  <conditionalFormatting sqref="D85">
    <cfRule type="cellIs" dxfId="252" priority="202" stopIfTrue="1" operator="equal">
      <formula>"Parcialmente implementado"</formula>
    </cfRule>
    <cfRule type="cellIs" dxfId="251" priority="203" stopIfTrue="1" operator="equal">
      <formula>"No implementado"</formula>
    </cfRule>
    <cfRule type="cellIs" dxfId="250" priority="204" stopIfTrue="1" operator="equal">
      <formula>"Totalmente implementado"</formula>
    </cfRule>
  </conditionalFormatting>
  <conditionalFormatting sqref="D86">
    <cfRule type="cellIs" dxfId="249" priority="205" stopIfTrue="1" operator="equal">
      <formula>"Parcialmente implementado"</formula>
    </cfRule>
    <cfRule type="cellIs" dxfId="248" priority="206" stopIfTrue="1" operator="equal">
      <formula>"No implementado"</formula>
    </cfRule>
    <cfRule type="cellIs" dxfId="247" priority="207" stopIfTrue="1" operator="equal">
      <formula>"Totalmente implementado"</formula>
    </cfRule>
  </conditionalFormatting>
  <conditionalFormatting sqref="D87">
    <cfRule type="cellIs" dxfId="246" priority="208" stopIfTrue="1" operator="equal">
      <formula>"Parcialmente implementado"</formula>
    </cfRule>
    <cfRule type="cellIs" dxfId="245" priority="209" stopIfTrue="1" operator="equal">
      <formula>"No implementado"</formula>
    </cfRule>
    <cfRule type="cellIs" dxfId="244" priority="210" stopIfTrue="1" operator="equal">
      <formula>"Totalmente implementado"</formula>
    </cfRule>
  </conditionalFormatting>
  <conditionalFormatting sqref="D88">
    <cfRule type="cellIs" dxfId="243" priority="211" stopIfTrue="1" operator="equal">
      <formula>"Parcialmente implementado"</formula>
    </cfRule>
    <cfRule type="cellIs" dxfId="242" priority="212" stopIfTrue="1" operator="equal">
      <formula>"No implementado"</formula>
    </cfRule>
    <cfRule type="cellIs" dxfId="241" priority="213" stopIfTrue="1" operator="equal">
      <formula>"Totalmente implementado"</formula>
    </cfRule>
  </conditionalFormatting>
  <conditionalFormatting sqref="D89">
    <cfRule type="cellIs" dxfId="240" priority="214" stopIfTrue="1" operator="equal">
      <formula>"Parcialmente implementado"</formula>
    </cfRule>
    <cfRule type="cellIs" dxfId="239" priority="215" stopIfTrue="1" operator="equal">
      <formula>"No implementado"</formula>
    </cfRule>
    <cfRule type="cellIs" dxfId="238" priority="216" stopIfTrue="1" operator="equal">
      <formula>"Totalmente implementado"</formula>
    </cfRule>
  </conditionalFormatting>
  <conditionalFormatting sqref="D90">
    <cfRule type="cellIs" dxfId="237" priority="217" stopIfTrue="1" operator="equal">
      <formula>"Parcialmente implementado"</formula>
    </cfRule>
    <cfRule type="cellIs" dxfId="236" priority="218" stopIfTrue="1" operator="equal">
      <formula>"No implementado"</formula>
    </cfRule>
    <cfRule type="cellIs" dxfId="235" priority="219" stopIfTrue="1" operator="equal">
      <formula>"Totalmente implementado"</formula>
    </cfRule>
  </conditionalFormatting>
  <conditionalFormatting sqref="D92">
    <cfRule type="cellIs" dxfId="234" priority="220" stopIfTrue="1" operator="equal">
      <formula>"Parcialmente implementado"</formula>
    </cfRule>
    <cfRule type="cellIs" dxfId="233" priority="221" stopIfTrue="1" operator="equal">
      <formula>"No implementado"</formula>
    </cfRule>
    <cfRule type="cellIs" dxfId="232" priority="222" stopIfTrue="1" operator="equal">
      <formula>"Totalmente implementado"</formula>
    </cfRule>
  </conditionalFormatting>
  <conditionalFormatting sqref="D93">
    <cfRule type="cellIs" dxfId="231" priority="223" stopIfTrue="1" operator="equal">
      <formula>"Parcialmente implementado"</formula>
    </cfRule>
    <cfRule type="cellIs" dxfId="230" priority="224" stopIfTrue="1" operator="equal">
      <formula>"No implementado"</formula>
    </cfRule>
    <cfRule type="cellIs" dxfId="229" priority="225" stopIfTrue="1" operator="equal">
      <formula>"Totalmente implementado"</formula>
    </cfRule>
  </conditionalFormatting>
  <conditionalFormatting sqref="D94">
    <cfRule type="cellIs" dxfId="228" priority="226" stopIfTrue="1" operator="equal">
      <formula>"Parcialmente implementado"</formula>
    </cfRule>
    <cfRule type="cellIs" dxfId="227" priority="227" stopIfTrue="1" operator="equal">
      <formula>"No implementado"</formula>
    </cfRule>
    <cfRule type="cellIs" dxfId="226" priority="228" stopIfTrue="1" operator="equal">
      <formula>"Totalmente implementado"</formula>
    </cfRule>
  </conditionalFormatting>
  <conditionalFormatting sqref="D95">
    <cfRule type="cellIs" dxfId="225" priority="229" stopIfTrue="1" operator="equal">
      <formula>"Parcialmente implementado"</formula>
    </cfRule>
    <cfRule type="cellIs" dxfId="224" priority="230" stopIfTrue="1" operator="equal">
      <formula>"No implementado"</formula>
    </cfRule>
    <cfRule type="cellIs" dxfId="223" priority="231" stopIfTrue="1" operator="equal">
      <formula>"Totalmente implementado"</formula>
    </cfRule>
  </conditionalFormatting>
  <conditionalFormatting sqref="D96">
    <cfRule type="cellIs" dxfId="222" priority="232" stopIfTrue="1" operator="equal">
      <formula>"Parcialmente implementado"</formula>
    </cfRule>
    <cfRule type="cellIs" dxfId="221" priority="233" stopIfTrue="1" operator="equal">
      <formula>"No implementado"</formula>
    </cfRule>
    <cfRule type="cellIs" dxfId="220" priority="234" stopIfTrue="1" operator="equal">
      <formula>"Totalmente implementado"</formula>
    </cfRule>
  </conditionalFormatting>
  <conditionalFormatting sqref="D97">
    <cfRule type="cellIs" dxfId="219" priority="235" stopIfTrue="1" operator="equal">
      <formula>"Parcialmente implementado"</formula>
    </cfRule>
    <cfRule type="cellIs" dxfId="218" priority="236" stopIfTrue="1" operator="equal">
      <formula>"No implementado"</formula>
    </cfRule>
    <cfRule type="cellIs" dxfId="217" priority="237" stopIfTrue="1" operator="equal">
      <formula>"Totalmente implementado"</formula>
    </cfRule>
  </conditionalFormatting>
  <conditionalFormatting sqref="D99">
    <cfRule type="cellIs" dxfId="216" priority="238" stopIfTrue="1" operator="equal">
      <formula>"Parcialmente implementado"</formula>
    </cfRule>
    <cfRule type="cellIs" dxfId="215" priority="239" stopIfTrue="1" operator="equal">
      <formula>"No implementado"</formula>
    </cfRule>
    <cfRule type="cellIs" dxfId="214" priority="240" stopIfTrue="1" operator="equal">
      <formula>"Totalmente implementado"</formula>
    </cfRule>
  </conditionalFormatting>
  <conditionalFormatting sqref="D100">
    <cfRule type="cellIs" dxfId="213" priority="241" stopIfTrue="1" operator="equal">
      <formula>"Parcialmente implementado"</formula>
    </cfRule>
    <cfRule type="cellIs" dxfId="212" priority="242" stopIfTrue="1" operator="equal">
      <formula>"No implementado"</formula>
    </cfRule>
    <cfRule type="cellIs" dxfId="211" priority="243" stopIfTrue="1" operator="equal">
      <formula>"Totalmente implementado"</formula>
    </cfRule>
  </conditionalFormatting>
  <conditionalFormatting sqref="D101">
    <cfRule type="cellIs" dxfId="210" priority="244" stopIfTrue="1" operator="equal">
      <formula>"Parcialmente implementado"</formula>
    </cfRule>
    <cfRule type="cellIs" dxfId="209" priority="245" stopIfTrue="1" operator="equal">
      <formula>"No implementado"</formula>
    </cfRule>
    <cfRule type="cellIs" dxfId="208" priority="246" stopIfTrue="1" operator="equal">
      <formula>"Totalmente implementado"</formula>
    </cfRule>
  </conditionalFormatting>
  <conditionalFormatting sqref="D102">
    <cfRule type="cellIs" dxfId="207" priority="247" stopIfTrue="1" operator="equal">
      <formula>"Parcialmente implementado"</formula>
    </cfRule>
    <cfRule type="cellIs" dxfId="206" priority="248" stopIfTrue="1" operator="equal">
      <formula>"No implementado"</formula>
    </cfRule>
    <cfRule type="cellIs" dxfId="205" priority="249" stopIfTrue="1" operator="equal">
      <formula>"Totalmente implementado"</formula>
    </cfRule>
  </conditionalFormatting>
  <conditionalFormatting sqref="D103">
    <cfRule type="cellIs" dxfId="204" priority="250" stopIfTrue="1" operator="equal">
      <formula>"Parcialmente implementado"</formula>
    </cfRule>
    <cfRule type="cellIs" dxfId="203" priority="251" stopIfTrue="1" operator="equal">
      <formula>"No implementado"</formula>
    </cfRule>
    <cfRule type="cellIs" dxfId="202" priority="252" stopIfTrue="1" operator="equal">
      <formula>"Totalmente implementado"</formula>
    </cfRule>
  </conditionalFormatting>
  <conditionalFormatting sqref="D104">
    <cfRule type="cellIs" dxfId="201" priority="253" stopIfTrue="1" operator="equal">
      <formula>"Parcialmente implementado"</formula>
    </cfRule>
    <cfRule type="cellIs" dxfId="200" priority="254" stopIfTrue="1" operator="equal">
      <formula>"No implementado"</formula>
    </cfRule>
    <cfRule type="cellIs" dxfId="199" priority="255" stopIfTrue="1" operator="equal">
      <formula>"Totalmente implementado"</formula>
    </cfRule>
  </conditionalFormatting>
  <conditionalFormatting sqref="D105">
    <cfRule type="cellIs" dxfId="198" priority="256" stopIfTrue="1" operator="equal">
      <formula>"Parcialmente implementado"</formula>
    </cfRule>
    <cfRule type="cellIs" dxfId="197" priority="257" stopIfTrue="1" operator="equal">
      <formula>"No implementado"</formula>
    </cfRule>
    <cfRule type="cellIs" dxfId="196" priority="258" stopIfTrue="1" operator="equal">
      <formula>"Totalmente implementado"</formula>
    </cfRule>
  </conditionalFormatting>
  <conditionalFormatting sqref="D108">
    <cfRule type="cellIs" dxfId="195" priority="259" stopIfTrue="1" operator="equal">
      <formula>"Parcialmente implementado"</formula>
    </cfRule>
    <cfRule type="cellIs" dxfId="194" priority="260" stopIfTrue="1" operator="equal">
      <formula>"No implementado"</formula>
    </cfRule>
    <cfRule type="cellIs" dxfId="193" priority="261" stopIfTrue="1" operator="equal">
      <formula>"Totalmente implementado"</formula>
    </cfRule>
  </conditionalFormatting>
  <conditionalFormatting sqref="D110">
    <cfRule type="cellIs" dxfId="192" priority="262" stopIfTrue="1" operator="equal">
      <formula>"Parcialmente implementado"</formula>
    </cfRule>
    <cfRule type="cellIs" dxfId="191" priority="263" stopIfTrue="1" operator="equal">
      <formula>"No implementado"</formula>
    </cfRule>
    <cfRule type="cellIs" dxfId="190" priority="264" stopIfTrue="1" operator="equal">
      <formula>"Totalmente implementado"</formula>
    </cfRule>
  </conditionalFormatting>
  <conditionalFormatting sqref="D111">
    <cfRule type="cellIs" dxfId="189" priority="265" stopIfTrue="1" operator="equal">
      <formula>"Parcialmente implementado"</formula>
    </cfRule>
    <cfRule type="cellIs" dxfId="188" priority="266" stopIfTrue="1" operator="equal">
      <formula>"No implementado"</formula>
    </cfRule>
    <cfRule type="cellIs" dxfId="187" priority="267" stopIfTrue="1" operator="equal">
      <formula>"Totalmente implementado"</formula>
    </cfRule>
  </conditionalFormatting>
  <conditionalFormatting sqref="D112">
    <cfRule type="cellIs" dxfId="186" priority="268" stopIfTrue="1" operator="equal">
      <formula>"Parcialmente implementado"</formula>
    </cfRule>
    <cfRule type="cellIs" dxfId="185" priority="269" stopIfTrue="1" operator="equal">
      <formula>"No implementado"</formula>
    </cfRule>
    <cfRule type="cellIs" dxfId="184" priority="270" stopIfTrue="1" operator="equal">
      <formula>"Totalmente implementado"</formula>
    </cfRule>
  </conditionalFormatting>
  <conditionalFormatting sqref="D113">
    <cfRule type="cellIs" dxfId="183" priority="271" stopIfTrue="1" operator="equal">
      <formula>"Parcialmente implementado"</formula>
    </cfRule>
    <cfRule type="cellIs" dxfId="182" priority="272" stopIfTrue="1" operator="equal">
      <formula>"No implementado"</formula>
    </cfRule>
    <cfRule type="cellIs" dxfId="181" priority="273" stopIfTrue="1" operator="equal">
      <formula>"Totalmente implementado"</formula>
    </cfRule>
  </conditionalFormatting>
  <conditionalFormatting sqref="D114">
    <cfRule type="cellIs" dxfId="180" priority="274" stopIfTrue="1" operator="equal">
      <formula>"Parcialmente implementado"</formula>
    </cfRule>
    <cfRule type="cellIs" dxfId="179" priority="275" stopIfTrue="1" operator="equal">
      <formula>"No implementado"</formula>
    </cfRule>
    <cfRule type="cellIs" dxfId="178" priority="276" stopIfTrue="1" operator="equal">
      <formula>"Totalmente implementado"</formula>
    </cfRule>
  </conditionalFormatting>
  <conditionalFormatting sqref="D115">
    <cfRule type="cellIs" dxfId="177" priority="277" stopIfTrue="1" operator="equal">
      <formula>"Parcialmente implementado"</formula>
    </cfRule>
    <cfRule type="cellIs" dxfId="176" priority="278" stopIfTrue="1" operator="equal">
      <formula>"No implementado"</formula>
    </cfRule>
    <cfRule type="cellIs" dxfId="175" priority="279" stopIfTrue="1" operator="equal">
      <formula>"Totalmente implementado"</formula>
    </cfRule>
  </conditionalFormatting>
  <conditionalFormatting sqref="D116">
    <cfRule type="cellIs" dxfId="174" priority="280" stopIfTrue="1" operator="equal">
      <formula>"Parcialmente implementado"</formula>
    </cfRule>
    <cfRule type="cellIs" dxfId="173" priority="281" stopIfTrue="1" operator="equal">
      <formula>"No implementado"</formula>
    </cfRule>
    <cfRule type="cellIs" dxfId="172" priority="282" stopIfTrue="1" operator="equal">
      <formula>"Totalmente implementado"</formula>
    </cfRule>
  </conditionalFormatting>
  <conditionalFormatting sqref="D117">
    <cfRule type="cellIs" dxfId="171" priority="283" stopIfTrue="1" operator="equal">
      <formula>"Parcialmente implementado"</formula>
    </cfRule>
    <cfRule type="cellIs" dxfId="170" priority="284" stopIfTrue="1" operator="equal">
      <formula>"No implementado"</formula>
    </cfRule>
    <cfRule type="cellIs" dxfId="169" priority="285" stopIfTrue="1" operator="equal">
      <formula>"Totalmente implementado"</formula>
    </cfRule>
  </conditionalFormatting>
  <conditionalFormatting sqref="D118">
    <cfRule type="cellIs" dxfId="168" priority="286" stopIfTrue="1" operator="equal">
      <formula>"Parcialmente implementado"</formula>
    </cfRule>
    <cfRule type="cellIs" dxfId="167" priority="287" stopIfTrue="1" operator="equal">
      <formula>"No implementado"</formula>
    </cfRule>
    <cfRule type="cellIs" dxfId="166" priority="288" stopIfTrue="1" operator="equal">
      <formula>"Totalmente implementado"</formula>
    </cfRule>
  </conditionalFormatting>
  <conditionalFormatting sqref="D119">
    <cfRule type="cellIs" dxfId="165" priority="289" stopIfTrue="1" operator="equal">
      <formula>"Parcialmente implementado"</formula>
    </cfRule>
    <cfRule type="cellIs" dxfId="164" priority="290" stopIfTrue="1" operator="equal">
      <formula>"No implementado"</formula>
    </cfRule>
    <cfRule type="cellIs" dxfId="163" priority="291" stopIfTrue="1" operator="equal">
      <formula>"Totalmente implementado"</formula>
    </cfRule>
  </conditionalFormatting>
  <conditionalFormatting sqref="D121">
    <cfRule type="cellIs" dxfId="162" priority="292" stopIfTrue="1" operator="equal">
      <formula>"Parcialmente implementado"</formula>
    </cfRule>
    <cfRule type="cellIs" dxfId="161" priority="293" stopIfTrue="1" operator="equal">
      <formula>"No implementado"</formula>
    </cfRule>
    <cfRule type="cellIs" dxfId="160" priority="294" stopIfTrue="1" operator="equal">
      <formula>"Totalmente implementado"</formula>
    </cfRule>
  </conditionalFormatting>
  <conditionalFormatting sqref="D122">
    <cfRule type="cellIs" dxfId="159" priority="295" stopIfTrue="1" operator="equal">
      <formula>"Parcialmente implementado"</formula>
    </cfRule>
    <cfRule type="cellIs" dxfId="158" priority="296" stopIfTrue="1" operator="equal">
      <formula>"No implementado"</formula>
    </cfRule>
    <cfRule type="cellIs" dxfId="157" priority="297" stopIfTrue="1" operator="equal">
      <formula>"Totalmente implementado"</formula>
    </cfRule>
  </conditionalFormatting>
  <conditionalFormatting sqref="D123">
    <cfRule type="cellIs" dxfId="156" priority="298" stopIfTrue="1" operator="equal">
      <formula>"Parcialmente implementado"</formula>
    </cfRule>
    <cfRule type="cellIs" dxfId="155" priority="299" stopIfTrue="1" operator="equal">
      <formula>"No implementado"</formula>
    </cfRule>
    <cfRule type="cellIs" dxfId="154" priority="300" stopIfTrue="1" operator="equal">
      <formula>"Totalmente implementado"</formula>
    </cfRule>
  </conditionalFormatting>
  <conditionalFormatting sqref="D124">
    <cfRule type="cellIs" dxfId="153" priority="301" stopIfTrue="1" operator="equal">
      <formula>"Parcialmente implementado"</formula>
    </cfRule>
    <cfRule type="cellIs" dxfId="152" priority="302" stopIfTrue="1" operator="equal">
      <formula>"No implementado"</formula>
    </cfRule>
    <cfRule type="cellIs" dxfId="151" priority="303" stopIfTrue="1" operator="equal">
      <formula>"Totalmente implementado"</formula>
    </cfRule>
  </conditionalFormatting>
  <conditionalFormatting sqref="D125">
    <cfRule type="cellIs" dxfId="150" priority="304" stopIfTrue="1" operator="equal">
      <formula>"Parcialmente implementado"</formula>
    </cfRule>
    <cfRule type="cellIs" dxfId="149" priority="305" stopIfTrue="1" operator="equal">
      <formula>"No implementado"</formula>
    </cfRule>
    <cfRule type="cellIs" dxfId="148" priority="306" stopIfTrue="1" operator="equal">
      <formula>"Totalmente implementado"</formula>
    </cfRule>
  </conditionalFormatting>
  <conditionalFormatting sqref="D126">
    <cfRule type="cellIs" dxfId="147" priority="307" stopIfTrue="1" operator="equal">
      <formula>"Parcialmente implementado"</formula>
    </cfRule>
    <cfRule type="cellIs" dxfId="146" priority="308" stopIfTrue="1" operator="equal">
      <formula>"No implementado"</formula>
    </cfRule>
    <cfRule type="cellIs" dxfId="145" priority="309" stopIfTrue="1" operator="equal">
      <formula>"Totalmente implementado"</formula>
    </cfRule>
  </conditionalFormatting>
  <conditionalFormatting sqref="D129">
    <cfRule type="cellIs" dxfId="144" priority="310" stopIfTrue="1" operator="equal">
      <formula>"Parcialmente implementado"</formula>
    </cfRule>
    <cfRule type="cellIs" dxfId="143" priority="311" stopIfTrue="1" operator="equal">
      <formula>"No implementado"</formula>
    </cfRule>
    <cfRule type="cellIs" dxfId="142" priority="312" stopIfTrue="1" operator="equal">
      <formula>"Totalmente implementado"</formula>
    </cfRule>
  </conditionalFormatting>
  <conditionalFormatting sqref="D131">
    <cfRule type="cellIs" dxfId="141" priority="313" stopIfTrue="1" operator="equal">
      <formula>"Parcialmente implementado"</formula>
    </cfRule>
    <cfRule type="cellIs" dxfId="140" priority="314" stopIfTrue="1" operator="equal">
      <formula>"No implementado"</formula>
    </cfRule>
    <cfRule type="cellIs" dxfId="139" priority="315" stopIfTrue="1" operator="equal">
      <formula>"Totalmente implementado"</formula>
    </cfRule>
  </conditionalFormatting>
  <conditionalFormatting sqref="D132">
    <cfRule type="cellIs" dxfId="138" priority="316" stopIfTrue="1" operator="equal">
      <formula>"Parcialmente implementado"</formula>
    </cfRule>
    <cfRule type="cellIs" dxfId="137" priority="317" stopIfTrue="1" operator="equal">
      <formula>"No implementado"</formula>
    </cfRule>
    <cfRule type="cellIs" dxfId="136" priority="318" stopIfTrue="1" operator="equal">
      <formula>"Totalmente implementado"</formula>
    </cfRule>
  </conditionalFormatting>
  <conditionalFormatting sqref="D133">
    <cfRule type="cellIs" dxfId="135" priority="319" stopIfTrue="1" operator="equal">
      <formula>"Parcialmente implementado"</formula>
    </cfRule>
    <cfRule type="cellIs" dxfId="134" priority="320" stopIfTrue="1" operator="equal">
      <formula>"No implementado"</formula>
    </cfRule>
    <cfRule type="cellIs" dxfId="133" priority="321" stopIfTrue="1" operator="equal">
      <formula>"Totalmente implementado"</formula>
    </cfRule>
  </conditionalFormatting>
  <conditionalFormatting sqref="D134">
    <cfRule type="cellIs" dxfId="132" priority="322" stopIfTrue="1" operator="equal">
      <formula>"Parcialmente implementado"</formula>
    </cfRule>
    <cfRule type="cellIs" dxfId="131" priority="323" stopIfTrue="1" operator="equal">
      <formula>"No implementado"</formula>
    </cfRule>
    <cfRule type="cellIs" dxfId="130" priority="324" stopIfTrue="1" operator="equal">
      <formula>"Totalmente implementado"</formula>
    </cfRule>
  </conditionalFormatting>
  <conditionalFormatting sqref="D135">
    <cfRule type="cellIs" dxfId="129" priority="325" stopIfTrue="1" operator="equal">
      <formula>"Parcialmente implementado"</formula>
    </cfRule>
    <cfRule type="cellIs" dxfId="128" priority="326" stopIfTrue="1" operator="equal">
      <formula>"No implementado"</formula>
    </cfRule>
    <cfRule type="cellIs" dxfId="127" priority="327" stopIfTrue="1" operator="equal">
      <formula>"Totalmente implementado"</formula>
    </cfRule>
  </conditionalFormatting>
  <conditionalFormatting sqref="D136">
    <cfRule type="cellIs" dxfId="126" priority="328" stopIfTrue="1" operator="equal">
      <formula>"Parcialmente implementado"</formula>
    </cfRule>
    <cfRule type="cellIs" dxfId="125" priority="329" stopIfTrue="1" operator="equal">
      <formula>"No implementado"</formula>
    </cfRule>
    <cfRule type="cellIs" dxfId="124" priority="330" stopIfTrue="1" operator="equal">
      <formula>"Totalmente implementado"</formula>
    </cfRule>
  </conditionalFormatting>
  <conditionalFormatting sqref="D137">
    <cfRule type="cellIs" dxfId="123" priority="331" stopIfTrue="1" operator="equal">
      <formula>"Parcialmente implementado"</formula>
    </cfRule>
    <cfRule type="cellIs" dxfId="122" priority="332" stopIfTrue="1" operator="equal">
      <formula>"No implementado"</formula>
    </cfRule>
    <cfRule type="cellIs" dxfId="121" priority="333" stopIfTrue="1" operator="equal">
      <formula>"Totalmente implementado"</formula>
    </cfRule>
  </conditionalFormatting>
  <conditionalFormatting sqref="D139">
    <cfRule type="cellIs" dxfId="120" priority="334" stopIfTrue="1" operator="equal">
      <formula>"Parcialmente implementado"</formula>
    </cfRule>
    <cfRule type="cellIs" dxfId="119" priority="335" stopIfTrue="1" operator="equal">
      <formula>"No implementado"</formula>
    </cfRule>
    <cfRule type="cellIs" dxfId="118" priority="336" stopIfTrue="1" operator="equal">
      <formula>"Totalmente implementado"</formula>
    </cfRule>
  </conditionalFormatting>
  <conditionalFormatting sqref="D140">
    <cfRule type="cellIs" dxfId="117" priority="337" stopIfTrue="1" operator="equal">
      <formula>"Parcialmente implementado"</formula>
    </cfRule>
    <cfRule type="cellIs" dxfId="116" priority="338" stopIfTrue="1" operator="equal">
      <formula>"No implementado"</formula>
    </cfRule>
    <cfRule type="cellIs" dxfId="115" priority="339" stopIfTrue="1" operator="equal">
      <formula>"Totalmente implementado"</formula>
    </cfRule>
  </conditionalFormatting>
  <conditionalFormatting sqref="D141">
    <cfRule type="cellIs" dxfId="114" priority="340" stopIfTrue="1" operator="equal">
      <formula>"Parcialmente implementado"</formula>
    </cfRule>
    <cfRule type="cellIs" dxfId="113" priority="341" stopIfTrue="1" operator="equal">
      <formula>"No implementado"</formula>
    </cfRule>
    <cfRule type="cellIs" dxfId="112" priority="342" stopIfTrue="1" operator="equal">
      <formula>"Totalmente implementado"</formula>
    </cfRule>
  </conditionalFormatting>
  <conditionalFormatting sqref="D142">
    <cfRule type="cellIs" dxfId="111" priority="343" stopIfTrue="1" operator="equal">
      <formula>"Parcialmente implementado"</formula>
    </cfRule>
    <cfRule type="cellIs" dxfId="110" priority="344" stopIfTrue="1" operator="equal">
      <formula>"No implementado"</formula>
    </cfRule>
    <cfRule type="cellIs" dxfId="109" priority="345" stopIfTrue="1" operator="equal">
      <formula>"Totalmente implementado"</formula>
    </cfRule>
  </conditionalFormatting>
  <conditionalFormatting sqref="D143">
    <cfRule type="cellIs" dxfId="108" priority="346" stopIfTrue="1" operator="equal">
      <formula>"Parcialmente implementado"</formula>
    </cfRule>
    <cfRule type="cellIs" dxfId="107" priority="347" stopIfTrue="1" operator="equal">
      <formula>"No implementado"</formula>
    </cfRule>
    <cfRule type="cellIs" dxfId="106" priority="348" stopIfTrue="1" operator="equal">
      <formula>"Totalmente implementado"</formula>
    </cfRule>
  </conditionalFormatting>
  <conditionalFormatting sqref="D144">
    <cfRule type="cellIs" dxfId="105" priority="349" stopIfTrue="1" operator="equal">
      <formula>"Parcialmente implementado"</formula>
    </cfRule>
    <cfRule type="cellIs" dxfId="104" priority="350" stopIfTrue="1" operator="equal">
      <formula>"No implementado"</formula>
    </cfRule>
    <cfRule type="cellIs" dxfId="103" priority="351" stopIfTrue="1" operator="equal">
      <formula>"Totalmente implementado"</formula>
    </cfRule>
  </conditionalFormatting>
  <conditionalFormatting sqref="D145">
    <cfRule type="cellIs" dxfId="102" priority="352" stopIfTrue="1" operator="equal">
      <formula>"Parcialmente implementado"</formula>
    </cfRule>
    <cfRule type="cellIs" dxfId="101" priority="353" stopIfTrue="1" operator="equal">
      <formula>"No implementado"</formula>
    </cfRule>
    <cfRule type="cellIs" dxfId="100" priority="354" stopIfTrue="1" operator="equal">
      <formula>"Totalmente implementado"</formula>
    </cfRule>
  </conditionalFormatting>
  <dataValidations count="3">
    <dataValidation type="list" operator="equal" allowBlank="1" showErrorMessage="1" error="Choose Applicable, Partially applicable or Not applicable" promptTitle="Select Control Scope" sqref="D5 D8:D17 D19:D26 D28:D35 D37:D40 D43:D51 D53:D63 D65:D70 D73:D81 D84:D90 D92:D97 D99:D105 D108 D110:D119 D121:D126 D129 D131:D137 D139:D145">
      <formula1>$C$140:$C$142</formula1>
      <formula2>0</formula2>
    </dataValidation>
    <dataValidation type="list" operator="equal" allowBlank="1" showErrorMessage="1" sqref="D27 D36">
      <formula1>"1,2,3,4,5"</formula1>
      <formula2>0</formula2>
    </dataValidation>
    <dataValidation type="list" operator="equal" allowBlank="1" showErrorMessage="1" sqref="D146">
      <formula1>"1,2,3,4,5,x"</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80" zoomScaleNormal="80" workbookViewId="0">
      <selection activeCell="H2" sqref="H2"/>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4</v>
      </c>
      <c r="B2" s="47" t="s">
        <v>303</v>
      </c>
      <c r="C2" s="47"/>
      <c r="D2" s="47"/>
      <c r="E2">
        <f>AVERAGE(E3)</f>
        <v>0.05</v>
      </c>
      <c r="G2" s="48" t="s">
        <v>7</v>
      </c>
      <c r="H2" s="9">
        <f>COUNTIF($C$4:$C$17,G2)</f>
        <v>4</v>
      </c>
    </row>
    <row r="3" spans="1:8" ht="18" x14ac:dyDescent="0.25">
      <c r="A3" s="28">
        <v>4.0999999999999996</v>
      </c>
      <c r="B3" s="49" t="s">
        <v>306</v>
      </c>
      <c r="C3" s="49"/>
      <c r="D3" s="49"/>
      <c r="E3" s="50">
        <f>AVERAGE(E4:E5)</f>
        <v>0.05</v>
      </c>
      <c r="G3" s="48" t="s">
        <v>10</v>
      </c>
      <c r="H3" s="9">
        <f t="shared" ref="H2:H8" si="0">COUNTIF($C$4:$C$17,G3)</f>
        <v>1</v>
      </c>
    </row>
    <row r="4" spans="1:8" ht="15" x14ac:dyDescent="0.2">
      <c r="A4" s="31">
        <v>4.2</v>
      </c>
      <c r="B4" s="51" t="s">
        <v>307</v>
      </c>
      <c r="C4" s="10" t="s">
        <v>10</v>
      </c>
      <c r="D4" s="52"/>
      <c r="E4">
        <f>VLOOKUP(C4,Resumen!$B$15:$C$20,2,0)</f>
        <v>0.1</v>
      </c>
      <c r="G4" s="48" t="s">
        <v>13</v>
      </c>
      <c r="H4" s="9">
        <f t="shared" si="0"/>
        <v>0</v>
      </c>
    </row>
    <row r="5" spans="1:8" ht="15" x14ac:dyDescent="0.2">
      <c r="A5" s="31" t="s">
        <v>304</v>
      </c>
      <c r="B5" s="56" t="s">
        <v>308</v>
      </c>
      <c r="C5" s="10" t="s">
        <v>7</v>
      </c>
      <c r="D5" s="52"/>
      <c r="E5">
        <f>VLOOKUP(C5,Resumen!$B$15:$C$20,2,0)</f>
        <v>0</v>
      </c>
      <c r="G5" s="48" t="s">
        <v>16</v>
      </c>
      <c r="H5" s="9">
        <f t="shared" si="0"/>
        <v>0</v>
      </c>
    </row>
    <row r="6" spans="1:8" ht="15" x14ac:dyDescent="0.2">
      <c r="A6" s="31" t="s">
        <v>305</v>
      </c>
      <c r="B6" t="s">
        <v>309</v>
      </c>
      <c r="C6" s="10" t="s">
        <v>7</v>
      </c>
      <c r="G6" s="48" t="s">
        <v>19</v>
      </c>
      <c r="H6" s="9">
        <f t="shared" si="0"/>
        <v>0</v>
      </c>
    </row>
    <row r="7" spans="1:8" ht="15.75" thickBot="1" x14ac:dyDescent="0.25">
      <c r="A7" s="31">
        <v>4.3</v>
      </c>
      <c r="B7" t="s">
        <v>310</v>
      </c>
      <c r="C7" s="10" t="s">
        <v>7</v>
      </c>
      <c r="G7" s="48" t="s">
        <v>22</v>
      </c>
      <c r="H7" s="9">
        <f t="shared" si="0"/>
        <v>0</v>
      </c>
    </row>
    <row r="8" spans="1:8" ht="15.75" thickBot="1" x14ac:dyDescent="0.25">
      <c r="A8" s="31">
        <v>4.4000000000000004</v>
      </c>
      <c r="B8" s="63" t="s">
        <v>311</v>
      </c>
      <c r="C8" s="10" t="s">
        <v>7</v>
      </c>
      <c r="G8" s="48" t="s">
        <v>25</v>
      </c>
      <c r="H8" s="9">
        <f t="shared" si="0"/>
        <v>0</v>
      </c>
    </row>
    <row r="9" spans="1:8" ht="15" x14ac:dyDescent="0.2">
      <c r="A9" s="31"/>
    </row>
    <row r="11" spans="1:8" x14ac:dyDescent="0.2">
      <c r="G11" s="53" t="s">
        <v>297</v>
      </c>
      <c r="H11" s="9">
        <f>SUM(H2:H3)</f>
        <v>5</v>
      </c>
    </row>
    <row r="12" spans="1:8" x14ac:dyDescent="0.2">
      <c r="G12" s="53" t="s">
        <v>298</v>
      </c>
      <c r="H12" s="9">
        <f>SUM(H4:H5)</f>
        <v>0</v>
      </c>
    </row>
    <row r="13" spans="1:8" x14ac:dyDescent="0.2">
      <c r="G13" s="53" t="s">
        <v>296</v>
      </c>
      <c r="H13" s="9">
        <f>SUM(H6:H7)</f>
        <v>0</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81468EF6-873F-4091-AA71-8CE5E715FE60}">
            <xm:f>Resumen!$B$15</xm:f>
            <x14:dxf>
              <font>
                <b val="0"/>
                <condense val="0"/>
                <extend val="0"/>
                <color indexed="13"/>
              </font>
              <fill>
                <patternFill patternType="solid">
                  <fgColor indexed="60"/>
                  <bgColor indexed="10"/>
                </patternFill>
              </fill>
            </x14:dxf>
          </x14:cfRule>
          <x14:cfRule type="cellIs" priority="2" stopIfTrue="1" operator="equal" id="{9EFE9459-70C4-4670-9225-6499F698E4C5}">
            <xm:f>Resumen!$B$16</xm:f>
            <x14:dxf>
              <font>
                <b val="0"/>
                <condense val="0"/>
                <extend val="0"/>
                <color indexed="63"/>
              </font>
              <fill>
                <patternFill patternType="solid">
                  <fgColor indexed="29"/>
                  <bgColor indexed="52"/>
                </patternFill>
              </fill>
            </x14:dxf>
          </x14:cfRule>
          <x14:cfRule type="cellIs" priority="3" stopIfTrue="1" operator="equal" id="{7F8CC5E1-4E2C-4830-A8CC-6EB0B66F9273}">
            <xm:f>Resumen!$B$17</xm:f>
            <x14:dxf>
              <fill>
                <patternFill patternType="solid">
                  <fgColor indexed="34"/>
                  <bgColor indexed="13"/>
                </patternFill>
              </fill>
            </x14:dxf>
          </x14:cfRule>
          <x14:cfRule type="cellIs" priority="4" stopIfTrue="1" operator="equal" id="{72159164-4D7F-4854-94F8-ADEC4F57CBA7}">
            <xm:f>Resumen!$B$18</xm:f>
            <x14:dxf>
              <fill>
                <patternFill patternType="solid">
                  <fgColor indexed="49"/>
                  <bgColor indexed="11"/>
                </patternFill>
              </fill>
            </x14:dxf>
          </x14:cfRule>
          <x14:cfRule type="cellIs" priority="5" stopIfTrue="1" operator="equal" id="{7E4974E5-DE52-4A3D-9C1B-95CB59CCD5AB}">
            <xm:f>Resumen!$B$19</xm:f>
            <x14:dxf>
              <fill>
                <patternFill patternType="solid">
                  <fgColor indexed="35"/>
                  <bgColor indexed="15"/>
                </patternFill>
              </fill>
            </x14:dxf>
          </x14:cfRule>
          <xm:sqref>C4:C8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80" zoomScaleNormal="80" workbookViewId="0">
      <selection activeCell="G26" sqref="G26"/>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5</v>
      </c>
      <c r="B2" s="47" t="s">
        <v>322</v>
      </c>
      <c r="C2" s="47"/>
      <c r="D2" s="47"/>
      <c r="E2">
        <f>AVERAGE(E3)</f>
        <v>5.263157894736842E-3</v>
      </c>
      <c r="G2" s="48" t="s">
        <v>7</v>
      </c>
      <c r="H2" s="9">
        <f t="shared" ref="H2:H8" si="0">COUNTIF($C$4:$C$17,G2)</f>
        <v>13</v>
      </c>
    </row>
    <row r="3" spans="1:8" ht="18" x14ac:dyDescent="0.25">
      <c r="A3" s="28">
        <v>5.0999999999999996</v>
      </c>
      <c r="B3" s="49" t="s">
        <v>323</v>
      </c>
      <c r="C3" s="49"/>
      <c r="D3" s="49"/>
      <c r="E3" s="50">
        <f>AVERAGE(E4:E22)</f>
        <v>5.263157894736842E-3</v>
      </c>
      <c r="G3" s="48" t="s">
        <v>10</v>
      </c>
      <c r="H3" s="9">
        <f t="shared" si="0"/>
        <v>1</v>
      </c>
    </row>
    <row r="4" spans="1:8" ht="25.5" x14ac:dyDescent="0.2">
      <c r="A4" s="31" t="s">
        <v>168</v>
      </c>
      <c r="B4" s="51" t="s">
        <v>324</v>
      </c>
      <c r="C4" s="10" t="s">
        <v>7</v>
      </c>
      <c r="D4" s="52"/>
      <c r="E4">
        <f>VLOOKUP(C4,Resumen!$B$15:$C$20,2,0)</f>
        <v>0</v>
      </c>
      <c r="G4" s="48" t="s">
        <v>13</v>
      </c>
      <c r="H4" s="9">
        <f t="shared" si="0"/>
        <v>0</v>
      </c>
    </row>
    <row r="5" spans="1:8" ht="15" x14ac:dyDescent="0.2">
      <c r="A5" s="31" t="s">
        <v>170</v>
      </c>
      <c r="B5" s="56" t="s">
        <v>325</v>
      </c>
      <c r="C5" s="10" t="s">
        <v>7</v>
      </c>
      <c r="D5" s="52"/>
      <c r="E5">
        <f>VLOOKUP(C5,Resumen!$B$15:$C$20,2,0)</f>
        <v>0</v>
      </c>
      <c r="G5" s="48" t="s">
        <v>16</v>
      </c>
      <c r="H5" s="9">
        <f t="shared" si="0"/>
        <v>0</v>
      </c>
    </row>
    <row r="6" spans="1:8" ht="15" x14ac:dyDescent="0.2">
      <c r="A6" s="31" t="s">
        <v>312</v>
      </c>
      <c r="B6" t="s">
        <v>326</v>
      </c>
      <c r="C6" s="10" t="s">
        <v>10</v>
      </c>
      <c r="E6">
        <f>VLOOKUP(C6,Resumen!$B$15:$C$20,2,0)</f>
        <v>0.1</v>
      </c>
      <c r="G6" s="48" t="s">
        <v>19</v>
      </c>
      <c r="H6" s="9">
        <f t="shared" si="0"/>
        <v>0</v>
      </c>
    </row>
    <row r="7" spans="1:8" ht="15" x14ac:dyDescent="0.2">
      <c r="A7" s="31" t="s">
        <v>174</v>
      </c>
      <c r="B7" t="s">
        <v>327</v>
      </c>
      <c r="C7" s="10" t="s">
        <v>7</v>
      </c>
      <c r="E7">
        <f>VLOOKUP(C7,Resumen!$B$15:$C$20,2,0)</f>
        <v>0</v>
      </c>
      <c r="G7" s="48" t="s">
        <v>22</v>
      </c>
      <c r="H7" s="9">
        <f t="shared" si="0"/>
        <v>0</v>
      </c>
    </row>
    <row r="8" spans="1:8" ht="15" x14ac:dyDescent="0.2">
      <c r="A8" s="64" t="s">
        <v>313</v>
      </c>
      <c r="B8" t="s">
        <v>328</v>
      </c>
      <c r="C8" s="10" t="s">
        <v>7</v>
      </c>
      <c r="E8">
        <f>VLOOKUP(C8,Resumen!$B$15:$C$20,2,0)</f>
        <v>0</v>
      </c>
      <c r="G8" s="48" t="s">
        <v>25</v>
      </c>
      <c r="H8" s="9">
        <f t="shared" si="0"/>
        <v>0</v>
      </c>
    </row>
    <row r="9" spans="1:8" ht="15" x14ac:dyDescent="0.2">
      <c r="A9" s="31" t="s">
        <v>178</v>
      </c>
      <c r="B9" t="s">
        <v>329</v>
      </c>
      <c r="C9" s="10" t="s">
        <v>7</v>
      </c>
      <c r="E9">
        <f>VLOOKUP(C9,Resumen!$B$15:$C$20,2,0)</f>
        <v>0</v>
      </c>
    </row>
    <row r="10" spans="1:8" ht="15" x14ac:dyDescent="0.2">
      <c r="A10" s="31" t="s">
        <v>180</v>
      </c>
      <c r="B10" t="s">
        <v>330</v>
      </c>
      <c r="C10" s="10" t="s">
        <v>7</v>
      </c>
      <c r="E10">
        <f>VLOOKUP(C10,Resumen!$B$15:$C$20,2,0)</f>
        <v>0</v>
      </c>
    </row>
    <row r="11" spans="1:8" ht="15" x14ac:dyDescent="0.2">
      <c r="A11" s="31" t="s">
        <v>182</v>
      </c>
      <c r="B11" t="s">
        <v>331</v>
      </c>
      <c r="C11" s="10" t="s">
        <v>7</v>
      </c>
      <c r="E11">
        <f>VLOOKUP(C11,Resumen!$B$15:$C$20,2,0)</f>
        <v>0</v>
      </c>
      <c r="G11" s="53" t="s">
        <v>297</v>
      </c>
      <c r="H11" s="9">
        <f>SUM(H2:H3)</f>
        <v>14</v>
      </c>
    </row>
    <row r="12" spans="1:8" ht="15" x14ac:dyDescent="0.2">
      <c r="A12" s="31">
        <v>5.2</v>
      </c>
      <c r="B12" t="s">
        <v>332</v>
      </c>
      <c r="C12" s="10" t="s">
        <v>7</v>
      </c>
      <c r="E12">
        <f>VLOOKUP(C12,Resumen!$B$15:$C$20,2,0)</f>
        <v>0</v>
      </c>
      <c r="G12" s="53" t="s">
        <v>298</v>
      </c>
      <c r="H12" s="9">
        <f>SUM(H4:H5)</f>
        <v>0</v>
      </c>
    </row>
    <row r="13" spans="1:8" ht="15" x14ac:dyDescent="0.2">
      <c r="A13" s="31" t="s">
        <v>314</v>
      </c>
      <c r="B13" t="s">
        <v>333</v>
      </c>
      <c r="C13" s="10" t="s">
        <v>7</v>
      </c>
      <c r="E13">
        <f>VLOOKUP(C13,Resumen!$B$15:$C$20,2,0)</f>
        <v>0</v>
      </c>
      <c r="G13" s="53" t="s">
        <v>296</v>
      </c>
      <c r="H13" s="9">
        <f>SUM(H6:H7)</f>
        <v>0</v>
      </c>
    </row>
    <row r="14" spans="1:8" ht="15" x14ac:dyDescent="0.2">
      <c r="A14" s="31" t="s">
        <v>315</v>
      </c>
      <c r="B14" t="s">
        <v>334</v>
      </c>
      <c r="C14" s="10" t="s">
        <v>7</v>
      </c>
      <c r="E14">
        <f>VLOOKUP(C14,Resumen!$B$15:$C$20,2,0)</f>
        <v>0</v>
      </c>
    </row>
    <row r="15" spans="1:8" ht="15" x14ac:dyDescent="0.2">
      <c r="A15" s="31" t="s">
        <v>316</v>
      </c>
      <c r="B15" t="s">
        <v>335</v>
      </c>
      <c r="C15" s="10" t="s">
        <v>7</v>
      </c>
      <c r="E15">
        <f>VLOOKUP(C15,Resumen!$B$15:$C$20,2,0)</f>
        <v>0</v>
      </c>
    </row>
    <row r="16" spans="1:8" ht="15" x14ac:dyDescent="0.2">
      <c r="A16" s="31" t="s">
        <v>317</v>
      </c>
      <c r="B16" t="s">
        <v>336</v>
      </c>
      <c r="C16" s="10" t="s">
        <v>7</v>
      </c>
      <c r="E16">
        <f>VLOOKUP(C16,Resumen!$B$15:$C$20,2,0)</f>
        <v>0</v>
      </c>
    </row>
    <row r="17" spans="1:5" ht="15" x14ac:dyDescent="0.2">
      <c r="A17" s="64" t="s">
        <v>338</v>
      </c>
      <c r="B17" t="s">
        <v>337</v>
      </c>
      <c r="C17" s="10" t="s">
        <v>7</v>
      </c>
      <c r="E17">
        <f>VLOOKUP(C17,Resumen!$B$15:$C$20,2,0)</f>
        <v>0</v>
      </c>
    </row>
    <row r="18" spans="1:5" ht="15" x14ac:dyDescent="0.2">
      <c r="A18" s="31" t="s">
        <v>318</v>
      </c>
      <c r="B18" t="s">
        <v>339</v>
      </c>
      <c r="C18" s="10" t="s">
        <v>7</v>
      </c>
      <c r="E18">
        <f>VLOOKUP(C18,Resumen!$B$15:$C$20,2,0)</f>
        <v>0</v>
      </c>
    </row>
    <row r="19" spans="1:5" ht="15" x14ac:dyDescent="0.2">
      <c r="A19" s="31" t="s">
        <v>319</v>
      </c>
      <c r="B19" t="s">
        <v>340</v>
      </c>
      <c r="C19" s="10" t="s">
        <v>7</v>
      </c>
      <c r="E19">
        <f>VLOOKUP(C19,Resumen!$B$15:$C$20,2,0)</f>
        <v>0</v>
      </c>
    </row>
    <row r="20" spans="1:5" ht="15" x14ac:dyDescent="0.2">
      <c r="A20" s="31">
        <v>5.3</v>
      </c>
      <c r="B20" t="s">
        <v>341</v>
      </c>
      <c r="C20" s="10" t="s">
        <v>7</v>
      </c>
      <c r="E20">
        <f>VLOOKUP(C20,Resumen!$B$15:$C$20,2,0)</f>
        <v>0</v>
      </c>
    </row>
    <row r="21" spans="1:5" ht="15" x14ac:dyDescent="0.2">
      <c r="A21" s="31" t="s">
        <v>320</v>
      </c>
      <c r="B21" t="s">
        <v>342</v>
      </c>
      <c r="C21" s="10" t="s">
        <v>7</v>
      </c>
      <c r="E21">
        <f>VLOOKUP(C21,Resumen!$B$15:$C$20,2,0)</f>
        <v>0</v>
      </c>
    </row>
    <row r="22" spans="1:5" ht="15" x14ac:dyDescent="0.2">
      <c r="A22" s="31" t="s">
        <v>321</v>
      </c>
      <c r="B22" t="s">
        <v>343</v>
      </c>
      <c r="C22" s="10" t="s">
        <v>7</v>
      </c>
      <c r="E22">
        <f>VLOOKUP(C22,Resumen!$B$15:$C$20,2,0)</f>
        <v>0</v>
      </c>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 stopIfTrue="1" operator="equal" id="{51630F88-AD4E-45A6-9A6E-2C7021D53BD0}">
            <xm:f>Resumen!$B$15</xm:f>
            <x14:dxf>
              <font>
                <b val="0"/>
                <condense val="0"/>
                <extend val="0"/>
                <color indexed="13"/>
              </font>
              <fill>
                <patternFill patternType="solid">
                  <fgColor indexed="60"/>
                  <bgColor indexed="10"/>
                </patternFill>
              </fill>
            </x14:dxf>
          </x14:cfRule>
          <x14:cfRule type="cellIs" priority="2" stopIfTrue="1" operator="equal" id="{734EA980-4314-4F5F-9BB6-62482895EA1B}">
            <xm:f>Resumen!$B$16</xm:f>
            <x14:dxf>
              <font>
                <b val="0"/>
                <condense val="0"/>
                <extend val="0"/>
                <color indexed="63"/>
              </font>
              <fill>
                <patternFill patternType="solid">
                  <fgColor indexed="29"/>
                  <bgColor indexed="52"/>
                </patternFill>
              </fill>
            </x14:dxf>
          </x14:cfRule>
          <x14:cfRule type="cellIs" priority="3" stopIfTrue="1" operator="equal" id="{5BAEB0C8-5402-4013-B302-786512EA2920}">
            <xm:f>Resumen!$B$17</xm:f>
            <x14:dxf>
              <fill>
                <patternFill patternType="solid">
                  <fgColor indexed="34"/>
                  <bgColor indexed="13"/>
                </patternFill>
              </fill>
            </x14:dxf>
          </x14:cfRule>
          <x14:cfRule type="cellIs" priority="4" stopIfTrue="1" operator="equal" id="{7FBBE43A-37B6-4D66-889D-F1EC2C70E987}">
            <xm:f>Resumen!$B$18</xm:f>
            <x14:dxf>
              <fill>
                <patternFill patternType="solid">
                  <fgColor indexed="49"/>
                  <bgColor indexed="11"/>
                </patternFill>
              </fill>
            </x14:dxf>
          </x14:cfRule>
          <x14:cfRule type="cellIs" priority="5" stopIfTrue="1" operator="equal" id="{FF0C0CAB-0636-43C9-A2A0-0EF149165EE1}">
            <xm:f>Resumen!$B$19</xm:f>
            <x14:dxf>
              <fill>
                <patternFill patternType="solid">
                  <fgColor indexed="35"/>
                  <bgColor indexed="15"/>
                </patternFill>
              </fill>
            </x14:dxf>
          </x14:cfRule>
          <xm:sqref>C4:C22</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3" zoomScale="80" zoomScaleNormal="80" workbookViewId="0">
      <selection activeCell="E29" sqref="E29"/>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6</v>
      </c>
      <c r="B2" s="47" t="s">
        <v>379</v>
      </c>
      <c r="C2" s="47"/>
      <c r="D2" s="47"/>
      <c r="E2">
        <f>AVERAGE(E3)</f>
        <v>0</v>
      </c>
      <c r="G2" s="48" t="s">
        <v>7</v>
      </c>
      <c r="H2" s="9">
        <f>COUNTIF($C$4:$C$38,G2)</f>
        <v>31</v>
      </c>
    </row>
    <row r="3" spans="1:8" ht="18" x14ac:dyDescent="0.25">
      <c r="A3" s="28">
        <v>6.1</v>
      </c>
      <c r="B3" s="49" t="s">
        <v>380</v>
      </c>
      <c r="C3" s="49"/>
      <c r="D3" s="49"/>
      <c r="E3" s="50">
        <f>AVERAGE(E4:E5)</f>
        <v>0</v>
      </c>
      <c r="G3" s="48" t="s">
        <v>10</v>
      </c>
      <c r="H3" s="9">
        <f t="shared" ref="H2:H8" si="0">COUNTIF($C$4:$C$17,G3)</f>
        <v>0</v>
      </c>
    </row>
    <row r="4" spans="1:8" ht="15" x14ac:dyDescent="0.2">
      <c r="A4" s="31" t="s">
        <v>344</v>
      </c>
      <c r="B4" s="51" t="s">
        <v>381</v>
      </c>
      <c r="C4" s="10"/>
      <c r="D4" s="52"/>
      <c r="G4" s="48" t="s">
        <v>13</v>
      </c>
      <c r="H4" s="9">
        <f t="shared" si="0"/>
        <v>0</v>
      </c>
    </row>
    <row r="5" spans="1:8" ht="15" x14ac:dyDescent="0.2">
      <c r="A5" s="31" t="s">
        <v>345</v>
      </c>
      <c r="B5" s="56" t="s">
        <v>382</v>
      </c>
      <c r="C5" s="10" t="s">
        <v>7</v>
      </c>
      <c r="D5" s="52"/>
      <c r="E5">
        <f>VLOOKUP(C5,Resumen!$B$15:$C$20,2,0)</f>
        <v>0</v>
      </c>
      <c r="G5" s="48" t="s">
        <v>16</v>
      </c>
      <c r="H5" s="9">
        <f t="shared" si="0"/>
        <v>0</v>
      </c>
    </row>
    <row r="6" spans="1:8" ht="15" x14ac:dyDescent="0.2">
      <c r="A6" s="31" t="s">
        <v>346</v>
      </c>
      <c r="B6" t="s">
        <v>383</v>
      </c>
      <c r="C6" s="10" t="s">
        <v>7</v>
      </c>
      <c r="E6">
        <f>VLOOKUP(C6,Resumen!$B$15:$C$20,2,0)</f>
        <v>0</v>
      </c>
      <c r="G6" s="48" t="s">
        <v>19</v>
      </c>
      <c r="H6" s="9">
        <f t="shared" si="0"/>
        <v>0</v>
      </c>
    </row>
    <row r="7" spans="1:8" ht="15" x14ac:dyDescent="0.2">
      <c r="A7" s="31" t="s">
        <v>347</v>
      </c>
      <c r="B7" t="s">
        <v>384</v>
      </c>
      <c r="C7" s="10" t="s">
        <v>7</v>
      </c>
      <c r="E7">
        <f>VLOOKUP(C7,Resumen!$B$15:$C$20,2,0)</f>
        <v>0</v>
      </c>
      <c r="G7" s="48" t="s">
        <v>22</v>
      </c>
      <c r="H7" s="9">
        <f t="shared" si="0"/>
        <v>0</v>
      </c>
    </row>
    <row r="8" spans="1:8" ht="15" x14ac:dyDescent="0.2">
      <c r="A8" s="64" t="s">
        <v>348</v>
      </c>
      <c r="B8" t="s">
        <v>385</v>
      </c>
      <c r="C8" s="10" t="s">
        <v>7</v>
      </c>
      <c r="E8">
        <f>VLOOKUP(C8,Resumen!$B$15:$C$20,2,0)</f>
        <v>0</v>
      </c>
      <c r="G8" s="48" t="s">
        <v>25</v>
      </c>
      <c r="H8" s="9">
        <f t="shared" si="0"/>
        <v>0</v>
      </c>
    </row>
    <row r="9" spans="1:8" ht="15" x14ac:dyDescent="0.2">
      <c r="A9" s="31" t="s">
        <v>349</v>
      </c>
      <c r="B9" t="s">
        <v>386</v>
      </c>
      <c r="C9" s="10" t="s">
        <v>7</v>
      </c>
      <c r="E9">
        <f>VLOOKUP(C9,Resumen!$B$15:$C$20,2,0)</f>
        <v>0</v>
      </c>
    </row>
    <row r="10" spans="1:8" ht="15" x14ac:dyDescent="0.2">
      <c r="A10" s="31" t="s">
        <v>350</v>
      </c>
      <c r="B10" t="s">
        <v>387</v>
      </c>
      <c r="C10" s="10" t="s">
        <v>7</v>
      </c>
      <c r="E10">
        <f>VLOOKUP(C10,Resumen!$B$15:$C$20,2,0)</f>
        <v>0</v>
      </c>
    </row>
    <row r="11" spans="1:8" ht="15" x14ac:dyDescent="0.2">
      <c r="A11" s="31" t="s">
        <v>351</v>
      </c>
      <c r="B11" t="s">
        <v>388</v>
      </c>
      <c r="C11" s="10"/>
      <c r="G11" s="53" t="s">
        <v>297</v>
      </c>
      <c r="H11" s="9">
        <f>SUM(H2:H3)</f>
        <v>31</v>
      </c>
    </row>
    <row r="12" spans="1:8" ht="15" x14ac:dyDescent="0.2">
      <c r="A12" s="31" t="s">
        <v>352</v>
      </c>
      <c r="B12" t="s">
        <v>389</v>
      </c>
      <c r="C12" s="10" t="s">
        <v>7</v>
      </c>
      <c r="E12">
        <f>VLOOKUP(C12,Resumen!$B$15:$C$20,2,0)</f>
        <v>0</v>
      </c>
      <c r="G12" s="53" t="s">
        <v>298</v>
      </c>
      <c r="H12" s="9">
        <f>SUM(H4:H5)</f>
        <v>0</v>
      </c>
    </row>
    <row r="13" spans="1:8" ht="15" x14ac:dyDescent="0.2">
      <c r="A13" s="31" t="s">
        <v>353</v>
      </c>
      <c r="B13" t="s">
        <v>390</v>
      </c>
      <c r="C13" s="10" t="s">
        <v>7</v>
      </c>
      <c r="E13">
        <f>VLOOKUP(C13,Resumen!$B$15:$C$20,2,0)</f>
        <v>0</v>
      </c>
      <c r="G13" s="53" t="s">
        <v>296</v>
      </c>
      <c r="H13" s="9">
        <f>SUM(H6:H7)</f>
        <v>0</v>
      </c>
    </row>
    <row r="14" spans="1:8" ht="15" x14ac:dyDescent="0.2">
      <c r="A14" s="31" t="s">
        <v>354</v>
      </c>
      <c r="B14" t="s">
        <v>391</v>
      </c>
      <c r="C14" s="10" t="s">
        <v>7</v>
      </c>
      <c r="E14">
        <f>VLOOKUP(C14,Resumen!$B$15:$C$20,2,0)</f>
        <v>0</v>
      </c>
    </row>
    <row r="15" spans="1:8" ht="15" x14ac:dyDescent="0.2">
      <c r="A15" s="31" t="s">
        <v>355</v>
      </c>
      <c r="B15" t="s">
        <v>392</v>
      </c>
      <c r="C15" s="10" t="s">
        <v>7</v>
      </c>
      <c r="E15">
        <f>VLOOKUP(C15,Resumen!$B$15:$C$20,2,0)</f>
        <v>0</v>
      </c>
    </row>
    <row r="16" spans="1:8" ht="15" x14ac:dyDescent="0.2">
      <c r="A16" s="31" t="s">
        <v>356</v>
      </c>
      <c r="B16" t="s">
        <v>393</v>
      </c>
      <c r="C16" s="10" t="s">
        <v>7</v>
      </c>
      <c r="E16">
        <f>VLOOKUP(C16,Resumen!$B$15:$C$20,2,0)</f>
        <v>0</v>
      </c>
    </row>
    <row r="17" spans="1:5" ht="15" x14ac:dyDescent="0.2">
      <c r="A17" s="64" t="s">
        <v>357</v>
      </c>
      <c r="B17" t="s">
        <v>394</v>
      </c>
      <c r="C17" s="10" t="s">
        <v>7</v>
      </c>
      <c r="E17">
        <f>VLOOKUP(C17,Resumen!$B$15:$C$20,2,0)</f>
        <v>0</v>
      </c>
    </row>
    <row r="18" spans="1:5" ht="15" x14ac:dyDescent="0.2">
      <c r="A18" s="31" t="s">
        <v>358</v>
      </c>
      <c r="B18" t="s">
        <v>395</v>
      </c>
      <c r="C18" s="10" t="s">
        <v>7</v>
      </c>
      <c r="E18">
        <f>VLOOKUP(C18,Resumen!$B$15:$C$20,2,0)</f>
        <v>0</v>
      </c>
    </row>
    <row r="19" spans="1:5" ht="15" x14ac:dyDescent="0.2">
      <c r="A19" s="31" t="s">
        <v>359</v>
      </c>
      <c r="B19" t="s">
        <v>396</v>
      </c>
      <c r="C19" s="10" t="s">
        <v>7</v>
      </c>
      <c r="E19">
        <f>VLOOKUP(C19,Resumen!$B$15:$C$20,2,0)</f>
        <v>0</v>
      </c>
    </row>
    <row r="20" spans="1:5" ht="15" x14ac:dyDescent="0.2">
      <c r="A20" s="31" t="s">
        <v>360</v>
      </c>
      <c r="B20" t="s">
        <v>397</v>
      </c>
      <c r="C20" s="10" t="s">
        <v>7</v>
      </c>
      <c r="E20">
        <f>VLOOKUP(C20,Resumen!$B$15:$C$20,2,0)</f>
        <v>0</v>
      </c>
    </row>
    <row r="21" spans="1:5" ht="15" x14ac:dyDescent="0.2">
      <c r="A21" s="31" t="s">
        <v>361</v>
      </c>
      <c r="B21" t="s">
        <v>398</v>
      </c>
      <c r="C21" s="10" t="s">
        <v>7</v>
      </c>
      <c r="E21">
        <f>VLOOKUP(C21,Resumen!$B$15:$C$20,2,0)</f>
        <v>0</v>
      </c>
    </row>
    <row r="22" spans="1:5" ht="15" x14ac:dyDescent="0.2">
      <c r="A22" s="31" t="s">
        <v>362</v>
      </c>
      <c r="B22" t="s">
        <v>399</v>
      </c>
      <c r="C22" s="10"/>
    </row>
    <row r="23" spans="1:5" ht="15" x14ac:dyDescent="0.2">
      <c r="A23" s="31" t="s">
        <v>363</v>
      </c>
      <c r="B23" t="s">
        <v>400</v>
      </c>
      <c r="C23" s="10" t="s">
        <v>7</v>
      </c>
      <c r="E23">
        <f>VLOOKUP(C23,Resumen!$B$15:$C$20,2,0)</f>
        <v>0</v>
      </c>
    </row>
    <row r="24" spans="1:5" ht="15" x14ac:dyDescent="0.2">
      <c r="A24" s="31" t="s">
        <v>364</v>
      </c>
      <c r="B24" t="s">
        <v>401</v>
      </c>
      <c r="C24" s="10" t="s">
        <v>7</v>
      </c>
      <c r="E24">
        <f>VLOOKUP(C24,Resumen!$B$15:$C$20,2,0)</f>
        <v>0</v>
      </c>
    </row>
    <row r="25" spans="1:5" ht="15" x14ac:dyDescent="0.2">
      <c r="A25" s="31" t="s">
        <v>365</v>
      </c>
      <c r="B25" t="s">
        <v>402</v>
      </c>
      <c r="C25" s="10" t="s">
        <v>7</v>
      </c>
      <c r="E25">
        <f>VLOOKUP(C25,Resumen!$B$15:$C$20,2,0)</f>
        <v>0</v>
      </c>
    </row>
    <row r="26" spans="1:5" ht="15" x14ac:dyDescent="0.2">
      <c r="A26" s="31" t="s">
        <v>366</v>
      </c>
      <c r="B26" t="s">
        <v>403</v>
      </c>
      <c r="C26" s="10" t="s">
        <v>7</v>
      </c>
      <c r="E26">
        <f>VLOOKUP(C26,Resumen!$B$15:$C$20,2,0)</f>
        <v>0</v>
      </c>
    </row>
    <row r="27" spans="1:5" ht="15" x14ac:dyDescent="0.2">
      <c r="A27" s="31" t="s">
        <v>367</v>
      </c>
      <c r="B27" t="s">
        <v>404</v>
      </c>
      <c r="C27" s="10" t="s">
        <v>7</v>
      </c>
      <c r="E27">
        <f>VLOOKUP(C27,Resumen!$B$15:$C$20,2,0)</f>
        <v>0</v>
      </c>
    </row>
    <row r="28" spans="1:5" ht="15" x14ac:dyDescent="0.2">
      <c r="A28" s="31" t="s">
        <v>368</v>
      </c>
      <c r="B28" t="s">
        <v>405</v>
      </c>
      <c r="C28" s="10" t="s">
        <v>7</v>
      </c>
      <c r="E28">
        <f>VLOOKUP(C28,Resumen!$B$15:$C$20,2,0)</f>
        <v>0</v>
      </c>
    </row>
    <row r="29" spans="1:5" ht="15" x14ac:dyDescent="0.2">
      <c r="A29" s="31">
        <v>6.2</v>
      </c>
      <c r="B29" t="s">
        <v>406</v>
      </c>
      <c r="C29" s="10"/>
    </row>
    <row r="30" spans="1:5" ht="15" x14ac:dyDescent="0.2">
      <c r="A30" s="31" t="s">
        <v>369</v>
      </c>
      <c r="B30" t="s">
        <v>407</v>
      </c>
      <c r="C30" s="10" t="s">
        <v>7</v>
      </c>
      <c r="E30">
        <f>VLOOKUP(C30,Resumen!$B$15:$C$20,2,0)</f>
        <v>0</v>
      </c>
    </row>
    <row r="31" spans="1:5" ht="15" x14ac:dyDescent="0.2">
      <c r="A31" s="31" t="s">
        <v>370</v>
      </c>
      <c r="B31" t="s">
        <v>408</v>
      </c>
      <c r="C31" s="10" t="s">
        <v>7</v>
      </c>
      <c r="E31">
        <f>VLOOKUP(C31,Resumen!$B$15:$C$20,2,0)</f>
        <v>0</v>
      </c>
    </row>
    <row r="32" spans="1:5" ht="15" x14ac:dyDescent="0.2">
      <c r="A32" s="31" t="s">
        <v>372</v>
      </c>
      <c r="B32" t="s">
        <v>409</v>
      </c>
      <c r="C32" s="10" t="s">
        <v>7</v>
      </c>
      <c r="E32">
        <f>VLOOKUP(C32,Resumen!$B$15:$C$20,2,0)</f>
        <v>0</v>
      </c>
    </row>
    <row r="33" spans="1:5" ht="15" x14ac:dyDescent="0.2">
      <c r="A33" s="31" t="s">
        <v>371</v>
      </c>
      <c r="B33" t="s">
        <v>410</v>
      </c>
      <c r="C33" s="10" t="s">
        <v>7</v>
      </c>
      <c r="E33">
        <f>VLOOKUP(C33,Resumen!$B$15:$C$20,2,0)</f>
        <v>0</v>
      </c>
    </row>
    <row r="34" spans="1:5" ht="15" x14ac:dyDescent="0.2">
      <c r="A34" s="31" t="s">
        <v>373</v>
      </c>
      <c r="B34" t="s">
        <v>411</v>
      </c>
      <c r="C34" s="10" t="s">
        <v>7</v>
      </c>
      <c r="E34">
        <f>VLOOKUP(C34,Resumen!$B$15:$C$20,2,0)</f>
        <v>0</v>
      </c>
    </row>
    <row r="35" spans="1:5" ht="15" x14ac:dyDescent="0.2">
      <c r="A35" s="31" t="s">
        <v>374</v>
      </c>
      <c r="B35" t="s">
        <v>412</v>
      </c>
      <c r="C35" s="10" t="s">
        <v>7</v>
      </c>
      <c r="E35">
        <f>VLOOKUP(C35,Resumen!$B$15:$C$20,2,0)</f>
        <v>0</v>
      </c>
    </row>
    <row r="36" spans="1:5" ht="15" x14ac:dyDescent="0.2">
      <c r="A36" s="31" t="s">
        <v>375</v>
      </c>
      <c r="B36" t="s">
        <v>413</v>
      </c>
      <c r="C36" s="10" t="s">
        <v>7</v>
      </c>
      <c r="E36">
        <f>VLOOKUP(C36,Resumen!$B$15:$C$20,2,0)</f>
        <v>0</v>
      </c>
    </row>
    <row r="37" spans="1:5" ht="15" x14ac:dyDescent="0.2">
      <c r="A37" s="31" t="s">
        <v>376</v>
      </c>
      <c r="B37" t="s">
        <v>414</v>
      </c>
      <c r="C37" s="10" t="s">
        <v>7</v>
      </c>
      <c r="E37">
        <f>VLOOKUP(C37,Resumen!$B$15:$C$20,2,0)</f>
        <v>0</v>
      </c>
    </row>
    <row r="38" spans="1:5" ht="15" x14ac:dyDescent="0.2">
      <c r="A38" s="31" t="s">
        <v>377</v>
      </c>
      <c r="B38" t="s">
        <v>415</v>
      </c>
      <c r="C38" s="10" t="s">
        <v>7</v>
      </c>
      <c r="E38">
        <f>VLOOKUP(C38,Resumen!$B$15:$C$20,2,0)</f>
        <v>0</v>
      </c>
    </row>
    <row r="39" spans="1:5" ht="15" x14ac:dyDescent="0.2">
      <c r="A39" s="31" t="s">
        <v>378</v>
      </c>
      <c r="B39" t="s">
        <v>416</v>
      </c>
      <c r="C39" s="10"/>
    </row>
    <row r="40" spans="1:5" ht="15" x14ac:dyDescent="0.2">
      <c r="A40" s="31"/>
      <c r="C40" s="10"/>
    </row>
    <row r="41" spans="1:5" ht="15" x14ac:dyDescent="0.2">
      <c r="A41" s="31"/>
      <c r="C41" s="10"/>
    </row>
    <row r="42" spans="1:5" ht="15" x14ac:dyDescent="0.2">
      <c r="A42" s="31"/>
      <c r="C42" s="10"/>
    </row>
    <row r="43" spans="1:5" x14ac:dyDescent="0.2">
      <c r="C43" s="10"/>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 stopIfTrue="1" operator="equal" id="{34EB48BD-C744-4275-AE5A-2FA72E09B814}">
            <xm:f>Resumen!$B$15</xm:f>
            <x14:dxf>
              <font>
                <b val="0"/>
                <condense val="0"/>
                <extend val="0"/>
                <color indexed="13"/>
              </font>
              <fill>
                <patternFill patternType="solid">
                  <fgColor indexed="60"/>
                  <bgColor indexed="10"/>
                </patternFill>
              </fill>
            </x14:dxf>
          </x14:cfRule>
          <x14:cfRule type="cellIs" priority="12" stopIfTrue="1" operator="equal" id="{58A38E24-8249-4F11-BBD9-E542E4A38B18}">
            <xm:f>Resumen!$B$16</xm:f>
            <x14:dxf>
              <font>
                <b val="0"/>
                <condense val="0"/>
                <extend val="0"/>
                <color indexed="63"/>
              </font>
              <fill>
                <patternFill patternType="solid">
                  <fgColor indexed="29"/>
                  <bgColor indexed="52"/>
                </patternFill>
              </fill>
            </x14:dxf>
          </x14:cfRule>
          <x14:cfRule type="cellIs" priority="13" stopIfTrue="1" operator="equal" id="{AAD2420F-4EDE-4C9E-86D9-238E96B3591D}">
            <xm:f>Resumen!$B$17</xm:f>
            <x14:dxf>
              <fill>
                <patternFill patternType="solid">
                  <fgColor indexed="34"/>
                  <bgColor indexed="13"/>
                </patternFill>
              </fill>
            </x14:dxf>
          </x14:cfRule>
          <x14:cfRule type="cellIs" priority="14" stopIfTrue="1" operator="equal" id="{36D1F029-ECD3-4627-9F5B-63F27E43BE47}">
            <xm:f>Resumen!$B$18</xm:f>
            <x14:dxf>
              <fill>
                <patternFill patternType="solid">
                  <fgColor indexed="49"/>
                  <bgColor indexed="11"/>
                </patternFill>
              </fill>
            </x14:dxf>
          </x14:cfRule>
          <x14:cfRule type="cellIs" priority="15" stopIfTrue="1" operator="equal" id="{65004BFD-09E1-4C58-84BC-5E1C312CA346}">
            <xm:f>Resumen!$B$19</xm:f>
            <x14:dxf>
              <fill>
                <patternFill patternType="solid">
                  <fgColor indexed="35"/>
                  <bgColor indexed="15"/>
                </patternFill>
              </fill>
            </x14:dxf>
          </x14:cfRule>
          <xm:sqref>C4:C22</xm:sqref>
        </x14:conditionalFormatting>
        <x14:conditionalFormatting xmlns:xm="http://schemas.microsoft.com/office/excel/2006/main">
          <x14:cfRule type="cellIs" priority="6" stopIfTrue="1" operator="equal" id="{5A713383-A148-4F99-9FB2-D26F26C1A133}">
            <xm:f>Resumen!$B$15</xm:f>
            <x14:dxf>
              <font>
                <b val="0"/>
                <condense val="0"/>
                <extend val="0"/>
                <color indexed="13"/>
              </font>
              <fill>
                <patternFill patternType="solid">
                  <fgColor indexed="60"/>
                  <bgColor indexed="10"/>
                </patternFill>
              </fill>
            </x14:dxf>
          </x14:cfRule>
          <x14:cfRule type="cellIs" priority="7" stopIfTrue="1" operator="equal" id="{91A8560D-7CF9-45D3-B66E-81F6743093FB}">
            <xm:f>Resumen!$B$16</xm:f>
            <x14:dxf>
              <font>
                <b val="0"/>
                <condense val="0"/>
                <extend val="0"/>
                <color indexed="63"/>
              </font>
              <fill>
                <patternFill patternType="solid">
                  <fgColor indexed="29"/>
                  <bgColor indexed="52"/>
                </patternFill>
              </fill>
            </x14:dxf>
          </x14:cfRule>
          <x14:cfRule type="cellIs" priority="8" stopIfTrue="1" operator="equal" id="{23F741EF-27E4-4C18-80E8-7C6BADB31CEB}">
            <xm:f>Resumen!$B$17</xm:f>
            <x14:dxf>
              <fill>
                <patternFill patternType="solid">
                  <fgColor indexed="34"/>
                  <bgColor indexed="13"/>
                </patternFill>
              </fill>
            </x14:dxf>
          </x14:cfRule>
          <x14:cfRule type="cellIs" priority="9" stopIfTrue="1" operator="equal" id="{C7DA2DC9-A20E-4DF3-806B-84527C8D0206}">
            <xm:f>Resumen!$B$18</xm:f>
            <x14:dxf>
              <fill>
                <patternFill patternType="solid">
                  <fgColor indexed="49"/>
                  <bgColor indexed="11"/>
                </patternFill>
              </fill>
            </x14:dxf>
          </x14:cfRule>
          <x14:cfRule type="cellIs" priority="10" stopIfTrue="1" operator="equal" id="{3DFEE025-A79C-4321-827A-E6AF6C6F2165}">
            <xm:f>Resumen!$B$19</xm:f>
            <x14:dxf>
              <fill>
                <patternFill patternType="solid">
                  <fgColor indexed="35"/>
                  <bgColor indexed="15"/>
                </patternFill>
              </fill>
            </x14:dxf>
          </x14:cfRule>
          <xm:sqref>C23:C30</xm:sqref>
        </x14:conditionalFormatting>
        <x14:conditionalFormatting xmlns:xm="http://schemas.microsoft.com/office/excel/2006/main">
          <x14:cfRule type="cellIs" priority="1" stopIfTrue="1" operator="equal" id="{14FEA61B-D242-42E3-B93C-DD45883BA8CD}">
            <xm:f>Resumen!$B$15</xm:f>
            <x14:dxf>
              <font>
                <b val="0"/>
                <condense val="0"/>
                <extend val="0"/>
                <color indexed="13"/>
              </font>
              <fill>
                <patternFill patternType="solid">
                  <fgColor indexed="60"/>
                  <bgColor indexed="10"/>
                </patternFill>
              </fill>
            </x14:dxf>
          </x14:cfRule>
          <x14:cfRule type="cellIs" priority="2" stopIfTrue="1" operator="equal" id="{7751259C-9925-43D9-B9EF-47418F72CE83}">
            <xm:f>Resumen!$B$16</xm:f>
            <x14:dxf>
              <font>
                <b val="0"/>
                <condense val="0"/>
                <extend val="0"/>
                <color indexed="63"/>
              </font>
              <fill>
                <patternFill patternType="solid">
                  <fgColor indexed="29"/>
                  <bgColor indexed="52"/>
                </patternFill>
              </fill>
            </x14:dxf>
          </x14:cfRule>
          <x14:cfRule type="cellIs" priority="3" stopIfTrue="1" operator="equal" id="{911EA252-596D-43CB-A59D-18F148569BAE}">
            <xm:f>Resumen!$B$17</xm:f>
            <x14:dxf>
              <fill>
                <patternFill patternType="solid">
                  <fgColor indexed="34"/>
                  <bgColor indexed="13"/>
                </patternFill>
              </fill>
            </x14:dxf>
          </x14:cfRule>
          <x14:cfRule type="cellIs" priority="4" stopIfTrue="1" operator="equal" id="{382CCB9D-4713-411D-B1DA-F09F3C6D91F1}">
            <xm:f>Resumen!$B$18</xm:f>
            <x14:dxf>
              <fill>
                <patternFill patternType="solid">
                  <fgColor indexed="49"/>
                  <bgColor indexed="11"/>
                </patternFill>
              </fill>
            </x14:dxf>
          </x14:cfRule>
          <x14:cfRule type="cellIs" priority="5" stopIfTrue="1" operator="equal" id="{59DC9E7D-07F0-4646-AAB8-A7151EC2791A}">
            <xm:f>Resumen!$B$19</xm:f>
            <x14:dxf>
              <fill>
                <patternFill patternType="solid">
                  <fgColor indexed="35"/>
                  <bgColor indexed="15"/>
                </patternFill>
              </fill>
            </x14:dxf>
          </x14:cfRule>
          <xm:sqref>C31:C43</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0" zoomScaleNormal="80" workbookViewId="0">
      <selection activeCell="E4" sqref="E4"/>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7</v>
      </c>
      <c r="B2" s="47" t="s">
        <v>438</v>
      </c>
      <c r="C2" s="47"/>
      <c r="D2" s="47"/>
      <c r="E2">
        <f>AVERAGE(E3)</f>
        <v>0</v>
      </c>
      <c r="G2" s="48" t="s">
        <v>7</v>
      </c>
      <c r="H2" s="9">
        <f>COUNTIF($C$4:$C$38,G2)</f>
        <v>26</v>
      </c>
    </row>
    <row r="3" spans="1:8" ht="18" x14ac:dyDescent="0.25">
      <c r="A3" s="28">
        <v>7.1</v>
      </c>
      <c r="B3" s="49" t="s">
        <v>439</v>
      </c>
      <c r="C3" s="49"/>
      <c r="D3" s="49"/>
      <c r="E3" s="50">
        <f>AVERAGE(E4:E5)</f>
        <v>0</v>
      </c>
      <c r="G3" s="48" t="s">
        <v>10</v>
      </c>
      <c r="H3" s="9">
        <f t="shared" ref="H3:H9" si="0">COUNTIF($C$4:$C$17,G3)</f>
        <v>0</v>
      </c>
    </row>
    <row r="4" spans="1:8" ht="15" x14ac:dyDescent="0.2">
      <c r="A4" s="31">
        <v>7.2</v>
      </c>
      <c r="B4" s="51" t="s">
        <v>440</v>
      </c>
      <c r="C4" s="10"/>
      <c r="D4" s="52"/>
      <c r="G4" s="48" t="s">
        <v>13</v>
      </c>
      <c r="H4" s="9">
        <f t="shared" si="0"/>
        <v>0</v>
      </c>
    </row>
    <row r="5" spans="1:8" ht="15" x14ac:dyDescent="0.2">
      <c r="A5" s="31" t="s">
        <v>230</v>
      </c>
      <c r="B5" s="56" t="s">
        <v>441</v>
      </c>
      <c r="C5" s="10" t="s">
        <v>7</v>
      </c>
      <c r="D5" s="52"/>
      <c r="E5">
        <f>VLOOKUP(C5,Resumen!$B$15:$C$20,2,0)</f>
        <v>0</v>
      </c>
      <c r="G5" s="48" t="s">
        <v>16</v>
      </c>
      <c r="H5" s="9">
        <f t="shared" si="0"/>
        <v>0</v>
      </c>
    </row>
    <row r="6" spans="1:8" ht="15" x14ac:dyDescent="0.2">
      <c r="A6" s="31" t="s">
        <v>235</v>
      </c>
      <c r="B6" t="s">
        <v>442</v>
      </c>
      <c r="C6" s="10" t="s">
        <v>7</v>
      </c>
      <c r="G6" s="48" t="s">
        <v>19</v>
      </c>
      <c r="H6" s="9">
        <f t="shared" si="0"/>
        <v>0</v>
      </c>
    </row>
    <row r="7" spans="1:8" ht="15" x14ac:dyDescent="0.2">
      <c r="A7" s="31" t="s">
        <v>417</v>
      </c>
      <c r="B7" t="s">
        <v>443</v>
      </c>
      <c r="C7" s="10" t="s">
        <v>7</v>
      </c>
      <c r="G7" s="48" t="s">
        <v>22</v>
      </c>
      <c r="H7" s="9">
        <f t="shared" si="0"/>
        <v>0</v>
      </c>
    </row>
    <row r="8" spans="1:8" ht="15" x14ac:dyDescent="0.2">
      <c r="A8" s="64" t="s">
        <v>239</v>
      </c>
      <c r="B8" t="s">
        <v>444</v>
      </c>
      <c r="C8" s="10" t="s">
        <v>7</v>
      </c>
      <c r="G8" s="48" t="s">
        <v>25</v>
      </c>
      <c r="H8" s="9">
        <f t="shared" si="0"/>
        <v>0</v>
      </c>
    </row>
    <row r="9" spans="1:8" ht="15" x14ac:dyDescent="0.2">
      <c r="A9" s="31">
        <v>7.3</v>
      </c>
      <c r="B9" t="s">
        <v>445</v>
      </c>
      <c r="C9" s="10"/>
    </row>
    <row r="10" spans="1:8" ht="15" x14ac:dyDescent="0.2">
      <c r="A10" s="31" t="s">
        <v>253</v>
      </c>
      <c r="B10" t="s">
        <v>446</v>
      </c>
      <c r="C10" s="10" t="s">
        <v>7</v>
      </c>
    </row>
    <row r="11" spans="1:8" ht="15" x14ac:dyDescent="0.2">
      <c r="A11" s="31" t="s">
        <v>255</v>
      </c>
      <c r="B11" t="s">
        <v>447</v>
      </c>
      <c r="C11" s="10" t="s">
        <v>7</v>
      </c>
      <c r="G11" s="53" t="s">
        <v>297</v>
      </c>
      <c r="H11" s="9">
        <f>SUM(H2:H3)</f>
        <v>26</v>
      </c>
    </row>
    <row r="12" spans="1:8" ht="15" x14ac:dyDescent="0.2">
      <c r="A12" s="31" t="s">
        <v>418</v>
      </c>
      <c r="B12" t="s">
        <v>448</v>
      </c>
      <c r="C12" s="10" t="s">
        <v>7</v>
      </c>
      <c r="G12" s="53" t="s">
        <v>298</v>
      </c>
      <c r="H12" s="9">
        <f>SUM(H4:H5)</f>
        <v>0</v>
      </c>
    </row>
    <row r="13" spans="1:8" ht="15" x14ac:dyDescent="0.2">
      <c r="A13" s="31">
        <v>7.4</v>
      </c>
      <c r="B13" t="s">
        <v>449</v>
      </c>
      <c r="C13" s="10"/>
      <c r="G13" s="53" t="s">
        <v>296</v>
      </c>
      <c r="H13" s="9">
        <f>SUM(H6:H7)</f>
        <v>0</v>
      </c>
    </row>
    <row r="14" spans="1:8" ht="15" x14ac:dyDescent="0.2">
      <c r="A14" s="31" t="s">
        <v>419</v>
      </c>
      <c r="B14" t="s">
        <v>450</v>
      </c>
      <c r="C14" s="10" t="s">
        <v>7</v>
      </c>
    </row>
    <row r="15" spans="1:8" ht="15" x14ac:dyDescent="0.2">
      <c r="A15" s="31" t="s">
        <v>420</v>
      </c>
      <c r="B15" t="s">
        <v>451</v>
      </c>
      <c r="C15" s="10" t="s">
        <v>7</v>
      </c>
    </row>
    <row r="16" spans="1:8" ht="15" x14ac:dyDescent="0.2">
      <c r="A16" s="31" t="s">
        <v>421</v>
      </c>
      <c r="B16" t="s">
        <v>452</v>
      </c>
      <c r="C16" s="10" t="s">
        <v>7</v>
      </c>
    </row>
    <row r="17" spans="1:3" ht="15" x14ac:dyDescent="0.2">
      <c r="A17" s="64" t="s">
        <v>422</v>
      </c>
      <c r="B17" t="s">
        <v>453</v>
      </c>
      <c r="C17" s="10" t="s">
        <v>7</v>
      </c>
    </row>
    <row r="18" spans="1:3" ht="15" x14ac:dyDescent="0.2">
      <c r="A18" s="31" t="s">
        <v>423</v>
      </c>
      <c r="B18" t="s">
        <v>454</v>
      </c>
      <c r="C18" s="10" t="s">
        <v>7</v>
      </c>
    </row>
    <row r="19" spans="1:3" ht="15" x14ac:dyDescent="0.2">
      <c r="A19" s="31">
        <v>7.5</v>
      </c>
      <c r="B19" t="s">
        <v>455</v>
      </c>
      <c r="C19" s="10"/>
    </row>
    <row r="20" spans="1:3" ht="15" x14ac:dyDescent="0.2">
      <c r="A20" s="31" t="s">
        <v>424</v>
      </c>
      <c r="B20" t="s">
        <v>228</v>
      </c>
      <c r="C20" s="10" t="s">
        <v>7</v>
      </c>
    </row>
    <row r="21" spans="1:3" ht="15" x14ac:dyDescent="0.2">
      <c r="A21" s="31" t="s">
        <v>425</v>
      </c>
      <c r="B21" t="s">
        <v>456</v>
      </c>
      <c r="C21" s="10" t="s">
        <v>7</v>
      </c>
    </row>
    <row r="22" spans="1:3" ht="15" x14ac:dyDescent="0.2">
      <c r="A22" s="31" t="s">
        <v>426</v>
      </c>
      <c r="B22" t="s">
        <v>457</v>
      </c>
      <c r="C22" s="10" t="s">
        <v>7</v>
      </c>
    </row>
    <row r="23" spans="1:3" ht="15" x14ac:dyDescent="0.2">
      <c r="A23" s="31" t="s">
        <v>427</v>
      </c>
      <c r="B23" t="s">
        <v>458</v>
      </c>
      <c r="C23" s="10" t="s">
        <v>7</v>
      </c>
    </row>
    <row r="24" spans="1:3" ht="15" x14ac:dyDescent="0.2">
      <c r="A24" s="31" t="s">
        <v>428</v>
      </c>
      <c r="B24" t="s">
        <v>459</v>
      </c>
      <c r="C24" s="10" t="s">
        <v>7</v>
      </c>
    </row>
    <row r="25" spans="1:3" ht="15" x14ac:dyDescent="0.2">
      <c r="A25" s="31" t="s">
        <v>429</v>
      </c>
      <c r="B25" t="s">
        <v>460</v>
      </c>
      <c r="C25" s="10" t="s">
        <v>7</v>
      </c>
    </row>
    <row r="26" spans="1:3" ht="15" x14ac:dyDescent="0.2">
      <c r="A26" s="31" t="s">
        <v>430</v>
      </c>
      <c r="B26" t="s">
        <v>461</v>
      </c>
      <c r="C26" s="10" t="s">
        <v>7</v>
      </c>
    </row>
    <row r="27" spans="1:3" ht="15" x14ac:dyDescent="0.2">
      <c r="A27" s="31" t="s">
        <v>431</v>
      </c>
      <c r="B27" t="s">
        <v>462</v>
      </c>
      <c r="C27" s="10" t="s">
        <v>7</v>
      </c>
    </row>
    <row r="28" spans="1:3" ht="15" x14ac:dyDescent="0.2">
      <c r="A28" s="31" t="s">
        <v>432</v>
      </c>
      <c r="B28" t="s">
        <v>463</v>
      </c>
      <c r="C28" s="10" t="s">
        <v>7</v>
      </c>
    </row>
    <row r="29" spans="1:3" ht="15" x14ac:dyDescent="0.2">
      <c r="A29" s="31" t="s">
        <v>433</v>
      </c>
      <c r="B29" t="s">
        <v>464</v>
      </c>
      <c r="C29" s="10" t="s">
        <v>7</v>
      </c>
    </row>
    <row r="30" spans="1:3" ht="15" x14ac:dyDescent="0.2">
      <c r="A30" s="31" t="s">
        <v>434</v>
      </c>
      <c r="B30" t="s">
        <v>465</v>
      </c>
      <c r="C30" s="10" t="s">
        <v>7</v>
      </c>
    </row>
    <row r="31" spans="1:3" ht="15" x14ac:dyDescent="0.2">
      <c r="A31" s="31" t="s">
        <v>435</v>
      </c>
      <c r="B31" t="s">
        <v>466</v>
      </c>
      <c r="C31" s="10" t="s">
        <v>7</v>
      </c>
    </row>
    <row r="32" spans="1:3" ht="15" x14ac:dyDescent="0.2">
      <c r="A32" s="31" t="s">
        <v>436</v>
      </c>
      <c r="B32" t="s">
        <v>467</v>
      </c>
      <c r="C32" s="10" t="s">
        <v>7</v>
      </c>
    </row>
    <row r="33" spans="1:3" ht="15" x14ac:dyDescent="0.2">
      <c r="A33" s="31" t="s">
        <v>437</v>
      </c>
      <c r="B33" t="s">
        <v>468</v>
      </c>
      <c r="C33" s="10" t="s">
        <v>7</v>
      </c>
    </row>
    <row r="34" spans="1:3" ht="15" x14ac:dyDescent="0.2">
      <c r="A34" s="31"/>
      <c r="C34" s="10"/>
    </row>
    <row r="35" spans="1:3" ht="15" x14ac:dyDescent="0.2">
      <c r="A35" s="31"/>
      <c r="C35" s="10"/>
    </row>
    <row r="36" spans="1:3" ht="15" x14ac:dyDescent="0.2">
      <c r="A36" s="31"/>
      <c r="C36" s="10"/>
    </row>
    <row r="37" spans="1:3" ht="15" x14ac:dyDescent="0.2">
      <c r="A37" s="31"/>
      <c r="C37" s="10"/>
    </row>
    <row r="38" spans="1:3" ht="15" x14ac:dyDescent="0.2">
      <c r="A38" s="31"/>
      <c r="C38" s="10"/>
    </row>
    <row r="39" spans="1:3" ht="15" x14ac:dyDescent="0.2">
      <c r="A39" s="31"/>
      <c r="C39" s="10"/>
    </row>
    <row r="40" spans="1:3" ht="15" x14ac:dyDescent="0.2">
      <c r="A40" s="31"/>
      <c r="C40" s="10"/>
    </row>
    <row r="41" spans="1:3" ht="15" x14ac:dyDescent="0.2">
      <c r="A41" s="31"/>
      <c r="C41" s="10"/>
    </row>
    <row r="42" spans="1:3" ht="15" x14ac:dyDescent="0.2">
      <c r="A42" s="31"/>
      <c r="C42" s="10"/>
    </row>
    <row r="43" spans="1:3" x14ac:dyDescent="0.2">
      <c r="C43" s="10"/>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 stopIfTrue="1" operator="equal" id="{01009C7A-F692-4441-B900-0624B6B74160}">
            <xm:f>Resumen!$B$15</xm:f>
            <x14:dxf>
              <font>
                <b val="0"/>
                <condense val="0"/>
                <extend val="0"/>
                <color indexed="13"/>
              </font>
              <fill>
                <patternFill patternType="solid">
                  <fgColor indexed="60"/>
                  <bgColor indexed="10"/>
                </patternFill>
              </fill>
            </x14:dxf>
          </x14:cfRule>
          <x14:cfRule type="cellIs" priority="12" stopIfTrue="1" operator="equal" id="{8D36EA34-D618-4F47-9A84-AD6D2C957D04}">
            <xm:f>Resumen!$B$16</xm:f>
            <x14:dxf>
              <font>
                <b val="0"/>
                <condense val="0"/>
                <extend val="0"/>
                <color indexed="63"/>
              </font>
              <fill>
                <patternFill patternType="solid">
                  <fgColor indexed="29"/>
                  <bgColor indexed="52"/>
                </patternFill>
              </fill>
            </x14:dxf>
          </x14:cfRule>
          <x14:cfRule type="cellIs" priority="13" stopIfTrue="1" operator="equal" id="{C1F35931-6C67-42AB-8D3F-999C961DBA75}">
            <xm:f>Resumen!$B$17</xm:f>
            <x14:dxf>
              <fill>
                <patternFill patternType="solid">
                  <fgColor indexed="34"/>
                  <bgColor indexed="13"/>
                </patternFill>
              </fill>
            </x14:dxf>
          </x14:cfRule>
          <x14:cfRule type="cellIs" priority="14" stopIfTrue="1" operator="equal" id="{EF08999C-8B19-4A6E-882D-17B791AF4D09}">
            <xm:f>Resumen!$B$18</xm:f>
            <x14:dxf>
              <fill>
                <patternFill patternType="solid">
                  <fgColor indexed="49"/>
                  <bgColor indexed="11"/>
                </patternFill>
              </fill>
            </x14:dxf>
          </x14:cfRule>
          <x14:cfRule type="cellIs" priority="15" stopIfTrue="1" operator="equal" id="{28B16DE5-5994-4424-BA49-166E459E5E9E}">
            <xm:f>Resumen!$B$19</xm:f>
            <x14:dxf>
              <fill>
                <patternFill patternType="solid">
                  <fgColor indexed="35"/>
                  <bgColor indexed="15"/>
                </patternFill>
              </fill>
            </x14:dxf>
          </x14:cfRule>
          <xm:sqref>C4:C22</xm:sqref>
        </x14:conditionalFormatting>
        <x14:conditionalFormatting xmlns:xm="http://schemas.microsoft.com/office/excel/2006/main">
          <x14:cfRule type="cellIs" priority="6" stopIfTrue="1" operator="equal" id="{5D87D30D-75DC-4646-8D26-9887F7A0E2FC}">
            <xm:f>Resumen!$B$15</xm:f>
            <x14:dxf>
              <font>
                <b val="0"/>
                <condense val="0"/>
                <extend val="0"/>
                <color indexed="13"/>
              </font>
              <fill>
                <patternFill patternType="solid">
                  <fgColor indexed="60"/>
                  <bgColor indexed="10"/>
                </patternFill>
              </fill>
            </x14:dxf>
          </x14:cfRule>
          <x14:cfRule type="cellIs" priority="7" stopIfTrue="1" operator="equal" id="{C3CA5B14-824F-4854-8966-C30FC0F9F9F2}">
            <xm:f>Resumen!$B$16</xm:f>
            <x14:dxf>
              <font>
                <b val="0"/>
                <condense val="0"/>
                <extend val="0"/>
                <color indexed="63"/>
              </font>
              <fill>
                <patternFill patternType="solid">
                  <fgColor indexed="29"/>
                  <bgColor indexed="52"/>
                </patternFill>
              </fill>
            </x14:dxf>
          </x14:cfRule>
          <x14:cfRule type="cellIs" priority="8" stopIfTrue="1" operator="equal" id="{90CA8677-5666-4462-AF75-516DC74FFCB3}">
            <xm:f>Resumen!$B$17</xm:f>
            <x14:dxf>
              <fill>
                <patternFill patternType="solid">
                  <fgColor indexed="34"/>
                  <bgColor indexed="13"/>
                </patternFill>
              </fill>
            </x14:dxf>
          </x14:cfRule>
          <x14:cfRule type="cellIs" priority="9" stopIfTrue="1" operator="equal" id="{DB59840D-7219-4EFD-AD16-1E903AEC648C}">
            <xm:f>Resumen!$B$18</xm:f>
            <x14:dxf>
              <fill>
                <patternFill patternType="solid">
                  <fgColor indexed="49"/>
                  <bgColor indexed="11"/>
                </patternFill>
              </fill>
            </x14:dxf>
          </x14:cfRule>
          <x14:cfRule type="cellIs" priority="10" stopIfTrue="1" operator="equal" id="{A15D5600-CB60-45AD-81CF-87E6EC72E8A9}">
            <xm:f>Resumen!$B$19</xm:f>
            <x14:dxf>
              <fill>
                <patternFill patternType="solid">
                  <fgColor indexed="35"/>
                  <bgColor indexed="15"/>
                </patternFill>
              </fill>
            </x14:dxf>
          </x14:cfRule>
          <xm:sqref>C23:C30</xm:sqref>
        </x14:conditionalFormatting>
        <x14:conditionalFormatting xmlns:xm="http://schemas.microsoft.com/office/excel/2006/main">
          <x14:cfRule type="cellIs" priority="1" stopIfTrue="1" operator="equal" id="{081E6AE8-F7D9-48B2-93DF-EB3740391F34}">
            <xm:f>Resumen!$B$15</xm:f>
            <x14:dxf>
              <font>
                <b val="0"/>
                <condense val="0"/>
                <extend val="0"/>
                <color indexed="13"/>
              </font>
              <fill>
                <patternFill patternType="solid">
                  <fgColor indexed="60"/>
                  <bgColor indexed="10"/>
                </patternFill>
              </fill>
            </x14:dxf>
          </x14:cfRule>
          <x14:cfRule type="cellIs" priority="2" stopIfTrue="1" operator="equal" id="{6EC64000-BDB2-4224-87D0-FB096AC04AC1}">
            <xm:f>Resumen!$B$16</xm:f>
            <x14:dxf>
              <font>
                <b val="0"/>
                <condense val="0"/>
                <extend val="0"/>
                <color indexed="63"/>
              </font>
              <fill>
                <patternFill patternType="solid">
                  <fgColor indexed="29"/>
                  <bgColor indexed="52"/>
                </patternFill>
              </fill>
            </x14:dxf>
          </x14:cfRule>
          <x14:cfRule type="cellIs" priority="3" stopIfTrue="1" operator="equal" id="{3C5AF0CA-0BA6-47F6-88D1-7E01A1E7C611}">
            <xm:f>Resumen!$B$17</xm:f>
            <x14:dxf>
              <fill>
                <patternFill patternType="solid">
                  <fgColor indexed="34"/>
                  <bgColor indexed="13"/>
                </patternFill>
              </fill>
            </x14:dxf>
          </x14:cfRule>
          <x14:cfRule type="cellIs" priority="4" stopIfTrue="1" operator="equal" id="{C5CC991E-FF4D-41F0-A0F3-15A0C9123F95}">
            <xm:f>Resumen!$B$18</xm:f>
            <x14:dxf>
              <fill>
                <patternFill patternType="solid">
                  <fgColor indexed="49"/>
                  <bgColor indexed="11"/>
                </patternFill>
              </fill>
            </x14:dxf>
          </x14:cfRule>
          <x14:cfRule type="cellIs" priority="5" stopIfTrue="1" operator="equal" id="{B364993E-A40E-425B-BF25-72021E64C5A0}">
            <xm:f>Resumen!$B$19</xm:f>
            <x14:dxf>
              <fill>
                <patternFill patternType="solid">
                  <fgColor indexed="35"/>
                  <bgColor indexed="15"/>
                </patternFill>
              </fill>
            </x14:dxf>
          </x14:cfRule>
          <xm:sqref>C31:C43</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C4:C43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80" zoomScaleNormal="80" workbookViewId="0">
      <selection activeCell="C6" sqref="C6"/>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8</v>
      </c>
      <c r="B2" s="47" t="s">
        <v>469</v>
      </c>
      <c r="C2" s="47"/>
      <c r="D2" s="47"/>
      <c r="E2">
        <f>AVERAGE(E3)</f>
        <v>0</v>
      </c>
      <c r="G2" s="48" t="s">
        <v>7</v>
      </c>
      <c r="H2" s="9">
        <f>COUNTIF($C$4:$C$38,G2)</f>
        <v>3</v>
      </c>
    </row>
    <row r="3" spans="1:8" ht="18" x14ac:dyDescent="0.25">
      <c r="A3" s="28">
        <v>8.1</v>
      </c>
      <c r="B3" s="49" t="s">
        <v>470</v>
      </c>
      <c r="C3" s="49"/>
      <c r="D3" s="49"/>
      <c r="E3" s="50">
        <f>AVERAGE(E4:E5)</f>
        <v>0</v>
      </c>
      <c r="G3" s="48" t="s">
        <v>10</v>
      </c>
      <c r="H3" s="9">
        <f t="shared" ref="H3:H9" si="0">COUNTIF($C$4:$C$17,G3)</f>
        <v>0</v>
      </c>
    </row>
    <row r="4" spans="1:8" ht="15" x14ac:dyDescent="0.2">
      <c r="A4" s="31">
        <v>8.1999999999999993</v>
      </c>
      <c r="B4" s="51" t="s">
        <v>471</v>
      </c>
      <c r="C4" s="10" t="s">
        <v>7</v>
      </c>
      <c r="D4" s="52"/>
      <c r="E4">
        <f>VLOOKUP(C4,Resumen!$B$15:$C$20,2,0)</f>
        <v>0</v>
      </c>
      <c r="G4" s="48" t="s">
        <v>13</v>
      </c>
      <c r="H4" s="9">
        <f t="shared" si="0"/>
        <v>0</v>
      </c>
    </row>
    <row r="5" spans="1:8" ht="15" x14ac:dyDescent="0.2">
      <c r="A5" s="31">
        <v>8.3000000000000007</v>
      </c>
      <c r="B5" s="56" t="s">
        <v>399</v>
      </c>
      <c r="C5" s="10" t="s">
        <v>7</v>
      </c>
      <c r="D5" s="52"/>
      <c r="E5">
        <f>VLOOKUP(C5,Resumen!$B$15:$C$20,2,0)</f>
        <v>0</v>
      </c>
      <c r="G5" s="48" t="s">
        <v>16</v>
      </c>
      <c r="H5" s="9">
        <f t="shared" si="0"/>
        <v>0</v>
      </c>
    </row>
    <row r="6" spans="1:8" ht="15" x14ac:dyDescent="0.2">
      <c r="A6" s="31"/>
      <c r="C6" s="10" t="s">
        <v>7</v>
      </c>
      <c r="G6" s="48" t="s">
        <v>19</v>
      </c>
      <c r="H6" s="9">
        <f t="shared" si="0"/>
        <v>0</v>
      </c>
    </row>
    <row r="7" spans="1:8" ht="15" x14ac:dyDescent="0.2">
      <c r="A7" s="31"/>
      <c r="C7" s="10"/>
      <c r="G7" s="48" t="s">
        <v>22</v>
      </c>
      <c r="H7" s="9">
        <f t="shared" si="0"/>
        <v>0</v>
      </c>
    </row>
    <row r="8" spans="1:8" ht="15" x14ac:dyDescent="0.2">
      <c r="A8" s="64"/>
      <c r="C8" s="10"/>
      <c r="G8" s="48" t="s">
        <v>25</v>
      </c>
      <c r="H8" s="9">
        <f t="shared" si="0"/>
        <v>0</v>
      </c>
    </row>
    <row r="9" spans="1:8" ht="15" x14ac:dyDescent="0.2">
      <c r="A9" s="31"/>
      <c r="C9" s="10"/>
    </row>
    <row r="10" spans="1:8" ht="15" x14ac:dyDescent="0.2">
      <c r="A10" s="31"/>
      <c r="C10" s="10"/>
    </row>
    <row r="11" spans="1:8" ht="15" x14ac:dyDescent="0.2">
      <c r="A11" s="31"/>
      <c r="C11" s="10"/>
      <c r="G11" s="53" t="s">
        <v>297</v>
      </c>
      <c r="H11" s="9">
        <f>SUM(H2:H3)</f>
        <v>3</v>
      </c>
    </row>
    <row r="12" spans="1:8" ht="15" x14ac:dyDescent="0.2">
      <c r="A12" s="31"/>
      <c r="C12" s="10"/>
      <c r="G12" s="53" t="s">
        <v>298</v>
      </c>
      <c r="H12" s="9">
        <f>SUM(H4:H5)</f>
        <v>0</v>
      </c>
    </row>
    <row r="13" spans="1:8" ht="15" x14ac:dyDescent="0.2">
      <c r="A13" s="31"/>
      <c r="C13" s="10"/>
      <c r="G13" s="53" t="s">
        <v>296</v>
      </c>
      <c r="H13" s="9">
        <f>SUM(H6:H7)</f>
        <v>0</v>
      </c>
    </row>
    <row r="14" spans="1:8" ht="15" x14ac:dyDescent="0.2">
      <c r="A14" s="31"/>
      <c r="C14" s="10"/>
    </row>
    <row r="15" spans="1:8" ht="15" x14ac:dyDescent="0.2">
      <c r="A15" s="31"/>
      <c r="C15" s="10"/>
    </row>
    <row r="16" spans="1:8" ht="15" x14ac:dyDescent="0.2">
      <c r="A16" s="31"/>
      <c r="C16" s="10"/>
    </row>
    <row r="17" spans="1:3" ht="15" x14ac:dyDescent="0.2">
      <c r="A17" s="64"/>
      <c r="C17" s="10"/>
    </row>
    <row r="18" spans="1:3" ht="15" x14ac:dyDescent="0.2">
      <c r="A18" s="31"/>
      <c r="C18" s="10"/>
    </row>
    <row r="19" spans="1:3" ht="15" x14ac:dyDescent="0.2">
      <c r="A19" s="31"/>
      <c r="C19" s="10"/>
    </row>
    <row r="20" spans="1:3" ht="15" x14ac:dyDescent="0.2">
      <c r="A20" s="31"/>
      <c r="C20" s="10"/>
    </row>
    <row r="21" spans="1:3" ht="15" x14ac:dyDescent="0.2">
      <c r="A21" s="31"/>
      <c r="C21" s="10"/>
    </row>
    <row r="22" spans="1:3" ht="15" x14ac:dyDescent="0.2">
      <c r="A22" s="31"/>
      <c r="C22" s="10"/>
    </row>
    <row r="23" spans="1:3" ht="15" x14ac:dyDescent="0.2">
      <c r="A23" s="31"/>
      <c r="C23" s="10"/>
    </row>
    <row r="24" spans="1:3" ht="15" x14ac:dyDescent="0.2">
      <c r="A24" s="31"/>
      <c r="C24" s="10"/>
    </row>
    <row r="25" spans="1:3" ht="15" x14ac:dyDescent="0.2">
      <c r="A25" s="31"/>
      <c r="C25" s="10"/>
    </row>
    <row r="26" spans="1:3" ht="15" x14ac:dyDescent="0.2">
      <c r="A26" s="31"/>
      <c r="C26" s="10"/>
    </row>
    <row r="27" spans="1:3" ht="15" x14ac:dyDescent="0.2">
      <c r="A27" s="31"/>
      <c r="C27" s="10"/>
    </row>
    <row r="28" spans="1:3" ht="15" x14ac:dyDescent="0.2">
      <c r="A28" s="31"/>
      <c r="C28" s="10"/>
    </row>
    <row r="29" spans="1:3" ht="15" x14ac:dyDescent="0.2">
      <c r="A29" s="31"/>
      <c r="C29" s="10"/>
    </row>
    <row r="30" spans="1:3" ht="15" x14ac:dyDescent="0.2">
      <c r="A30" s="31"/>
      <c r="C30" s="10"/>
    </row>
    <row r="31" spans="1:3" ht="15" x14ac:dyDescent="0.2">
      <c r="A31" s="31"/>
      <c r="C31" s="10"/>
    </row>
    <row r="32" spans="1:3" ht="15" x14ac:dyDescent="0.2">
      <c r="A32" s="31"/>
      <c r="C32" s="10"/>
    </row>
    <row r="33" spans="1:3" ht="15" x14ac:dyDescent="0.2">
      <c r="A33" s="31"/>
      <c r="C33" s="10"/>
    </row>
    <row r="34" spans="1:3" ht="15" x14ac:dyDescent="0.2">
      <c r="A34" s="31"/>
      <c r="C34" s="10"/>
    </row>
    <row r="35" spans="1:3" ht="15" x14ac:dyDescent="0.2">
      <c r="A35" s="31"/>
      <c r="C35" s="10"/>
    </row>
    <row r="36" spans="1:3" ht="15" x14ac:dyDescent="0.2">
      <c r="A36" s="31"/>
      <c r="C36" s="10"/>
    </row>
    <row r="37" spans="1:3" ht="15" x14ac:dyDescent="0.2">
      <c r="A37" s="31"/>
      <c r="C37" s="10"/>
    </row>
    <row r="38" spans="1:3" ht="15" x14ac:dyDescent="0.2">
      <c r="A38" s="31"/>
      <c r="C38" s="10"/>
    </row>
    <row r="39" spans="1:3" ht="15" x14ac:dyDescent="0.2">
      <c r="A39" s="31"/>
      <c r="C39" s="10"/>
    </row>
    <row r="40" spans="1:3" ht="15" x14ac:dyDescent="0.2">
      <c r="A40" s="31"/>
      <c r="C40" s="10"/>
    </row>
    <row r="41" spans="1:3" ht="15" x14ac:dyDescent="0.2">
      <c r="A41" s="31"/>
      <c r="C41" s="10"/>
    </row>
    <row r="42" spans="1:3" ht="15" x14ac:dyDescent="0.2">
      <c r="A42" s="31"/>
      <c r="C42" s="10"/>
    </row>
    <row r="43" spans="1:3" x14ac:dyDescent="0.2">
      <c r="C43" s="10"/>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1" stopIfTrue="1" operator="equal" id="{699B4133-5502-4D35-BB73-D48B17E77185}">
            <xm:f>Resumen!$B$15</xm:f>
            <x14:dxf>
              <font>
                <b val="0"/>
                <condense val="0"/>
                <extend val="0"/>
                <color indexed="13"/>
              </font>
              <fill>
                <patternFill patternType="solid">
                  <fgColor indexed="60"/>
                  <bgColor indexed="10"/>
                </patternFill>
              </fill>
            </x14:dxf>
          </x14:cfRule>
          <x14:cfRule type="cellIs" priority="12" stopIfTrue="1" operator="equal" id="{EDA9DE83-9D99-4234-A9DE-D16396DC4CA5}">
            <xm:f>Resumen!$B$16</xm:f>
            <x14:dxf>
              <font>
                <b val="0"/>
                <condense val="0"/>
                <extend val="0"/>
                <color indexed="63"/>
              </font>
              <fill>
                <patternFill patternType="solid">
                  <fgColor indexed="29"/>
                  <bgColor indexed="52"/>
                </patternFill>
              </fill>
            </x14:dxf>
          </x14:cfRule>
          <x14:cfRule type="cellIs" priority="13" stopIfTrue="1" operator="equal" id="{8018DD53-32A1-429B-9573-F8BB46A7D166}">
            <xm:f>Resumen!$B$17</xm:f>
            <x14:dxf>
              <fill>
                <patternFill patternType="solid">
                  <fgColor indexed="34"/>
                  <bgColor indexed="13"/>
                </patternFill>
              </fill>
            </x14:dxf>
          </x14:cfRule>
          <x14:cfRule type="cellIs" priority="14" stopIfTrue="1" operator="equal" id="{18569920-C9B3-4403-823D-7851C4E3C268}">
            <xm:f>Resumen!$B$18</xm:f>
            <x14:dxf>
              <fill>
                <patternFill patternType="solid">
                  <fgColor indexed="49"/>
                  <bgColor indexed="11"/>
                </patternFill>
              </fill>
            </x14:dxf>
          </x14:cfRule>
          <x14:cfRule type="cellIs" priority="15" stopIfTrue="1" operator="equal" id="{8D79722D-9E57-4F85-AE54-1972DE85E095}">
            <xm:f>Resumen!$B$19</xm:f>
            <x14:dxf>
              <fill>
                <patternFill patternType="solid">
                  <fgColor indexed="35"/>
                  <bgColor indexed="15"/>
                </patternFill>
              </fill>
            </x14:dxf>
          </x14:cfRule>
          <xm:sqref>C4:C22</xm:sqref>
        </x14:conditionalFormatting>
        <x14:conditionalFormatting xmlns:xm="http://schemas.microsoft.com/office/excel/2006/main">
          <x14:cfRule type="cellIs" priority="6" stopIfTrue="1" operator="equal" id="{A9383DDF-9F31-4BE1-97D7-B60C5286423B}">
            <xm:f>Resumen!$B$15</xm:f>
            <x14:dxf>
              <font>
                <b val="0"/>
                <condense val="0"/>
                <extend val="0"/>
                <color indexed="13"/>
              </font>
              <fill>
                <patternFill patternType="solid">
                  <fgColor indexed="60"/>
                  <bgColor indexed="10"/>
                </patternFill>
              </fill>
            </x14:dxf>
          </x14:cfRule>
          <x14:cfRule type="cellIs" priority="7" stopIfTrue="1" operator="equal" id="{E059B0D2-021E-4393-BC79-E68305F9341D}">
            <xm:f>Resumen!$B$16</xm:f>
            <x14:dxf>
              <font>
                <b val="0"/>
                <condense val="0"/>
                <extend val="0"/>
                <color indexed="63"/>
              </font>
              <fill>
                <patternFill patternType="solid">
                  <fgColor indexed="29"/>
                  <bgColor indexed="52"/>
                </patternFill>
              </fill>
            </x14:dxf>
          </x14:cfRule>
          <x14:cfRule type="cellIs" priority="8" stopIfTrue="1" operator="equal" id="{BB4D98A4-6547-44E5-ADB6-04FBDBC0343A}">
            <xm:f>Resumen!$B$17</xm:f>
            <x14:dxf>
              <fill>
                <patternFill patternType="solid">
                  <fgColor indexed="34"/>
                  <bgColor indexed="13"/>
                </patternFill>
              </fill>
            </x14:dxf>
          </x14:cfRule>
          <x14:cfRule type="cellIs" priority="9" stopIfTrue="1" operator="equal" id="{62DDCE64-7B8B-4AA2-ADCD-FEE48503FEA3}">
            <xm:f>Resumen!$B$18</xm:f>
            <x14:dxf>
              <fill>
                <patternFill patternType="solid">
                  <fgColor indexed="49"/>
                  <bgColor indexed="11"/>
                </patternFill>
              </fill>
            </x14:dxf>
          </x14:cfRule>
          <x14:cfRule type="cellIs" priority="10" stopIfTrue="1" operator="equal" id="{E186B0A7-2C61-420E-99F7-68BA28B70A2D}">
            <xm:f>Resumen!$B$19</xm:f>
            <x14:dxf>
              <fill>
                <patternFill patternType="solid">
                  <fgColor indexed="35"/>
                  <bgColor indexed="15"/>
                </patternFill>
              </fill>
            </x14:dxf>
          </x14:cfRule>
          <xm:sqref>C23:C30</xm:sqref>
        </x14:conditionalFormatting>
        <x14:conditionalFormatting xmlns:xm="http://schemas.microsoft.com/office/excel/2006/main">
          <x14:cfRule type="cellIs" priority="1" stopIfTrue="1" operator="equal" id="{708979D0-2396-4088-8EA8-8EF95A4D9614}">
            <xm:f>Resumen!$B$15</xm:f>
            <x14:dxf>
              <font>
                <b val="0"/>
                <condense val="0"/>
                <extend val="0"/>
                <color indexed="13"/>
              </font>
              <fill>
                <patternFill patternType="solid">
                  <fgColor indexed="60"/>
                  <bgColor indexed="10"/>
                </patternFill>
              </fill>
            </x14:dxf>
          </x14:cfRule>
          <x14:cfRule type="cellIs" priority="2" stopIfTrue="1" operator="equal" id="{F1DCBB1F-F95E-42F2-9A21-3DA59FA26B8D}">
            <xm:f>Resumen!$B$16</xm:f>
            <x14:dxf>
              <font>
                <b val="0"/>
                <condense val="0"/>
                <extend val="0"/>
                <color indexed="63"/>
              </font>
              <fill>
                <patternFill patternType="solid">
                  <fgColor indexed="29"/>
                  <bgColor indexed="52"/>
                </patternFill>
              </fill>
            </x14:dxf>
          </x14:cfRule>
          <x14:cfRule type="cellIs" priority="3" stopIfTrue="1" operator="equal" id="{8981B752-443A-4340-A98C-5C772ACD4397}">
            <xm:f>Resumen!$B$17</xm:f>
            <x14:dxf>
              <fill>
                <patternFill patternType="solid">
                  <fgColor indexed="34"/>
                  <bgColor indexed="13"/>
                </patternFill>
              </fill>
            </x14:dxf>
          </x14:cfRule>
          <x14:cfRule type="cellIs" priority="4" stopIfTrue="1" operator="equal" id="{672F5662-A9E6-4666-8285-96E58104520F}">
            <xm:f>Resumen!$B$18</xm:f>
            <x14:dxf>
              <fill>
                <patternFill patternType="solid">
                  <fgColor indexed="49"/>
                  <bgColor indexed="11"/>
                </patternFill>
              </fill>
            </x14:dxf>
          </x14:cfRule>
          <x14:cfRule type="cellIs" priority="5" stopIfTrue="1" operator="equal" id="{6126569C-F82B-446B-92A6-DFF65A423E14}">
            <xm:f>Resumen!$B$19</xm:f>
            <x14:dxf>
              <fill>
                <patternFill patternType="solid">
                  <fgColor indexed="35"/>
                  <bgColor indexed="15"/>
                </patternFill>
              </fill>
            </x14:dxf>
          </x14:cfRule>
          <xm:sqref>C31:C43</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C4:C43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workbookViewId="0">
      <selection activeCell="C28" sqref="C28"/>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9</v>
      </c>
      <c r="B2" s="47" t="s">
        <v>494</v>
      </c>
      <c r="C2" s="47"/>
      <c r="D2" s="47"/>
      <c r="E2">
        <f>AVERAGE(E3)</f>
        <v>0</v>
      </c>
      <c r="G2" s="48" t="s">
        <v>7</v>
      </c>
      <c r="H2" s="9">
        <f>COUNTIF($C$4:$C$38,G2)</f>
        <v>23</v>
      </c>
    </row>
    <row r="3" spans="1:8" ht="18" x14ac:dyDescent="0.25">
      <c r="A3" s="28">
        <v>9.1</v>
      </c>
      <c r="B3" s="51" t="s">
        <v>495</v>
      </c>
      <c r="C3" s="49"/>
      <c r="D3" s="49"/>
      <c r="E3" s="50">
        <f>AVERAGE(E4:E5)</f>
        <v>0</v>
      </c>
      <c r="G3" s="48" t="s">
        <v>10</v>
      </c>
      <c r="H3" s="9">
        <f t="shared" ref="H3:H9" si="0">COUNTIF($C$4:$C$17,G3)</f>
        <v>0</v>
      </c>
    </row>
    <row r="4" spans="1:8" ht="15" x14ac:dyDescent="0.2">
      <c r="A4" s="31" t="s">
        <v>472</v>
      </c>
      <c r="B4" s="56" t="s">
        <v>496</v>
      </c>
      <c r="C4" s="10" t="s">
        <v>7</v>
      </c>
      <c r="D4" s="52"/>
      <c r="E4">
        <f>VLOOKUP(C4,Resumen!$B$15:$C$20,2,0)</f>
        <v>0</v>
      </c>
      <c r="G4" s="48" t="s">
        <v>13</v>
      </c>
      <c r="H4" s="9">
        <f t="shared" si="0"/>
        <v>0</v>
      </c>
    </row>
    <row r="5" spans="1:8" ht="15" x14ac:dyDescent="0.2">
      <c r="A5" s="31" t="s">
        <v>473</v>
      </c>
      <c r="B5" t="s">
        <v>497</v>
      </c>
      <c r="C5" s="10" t="s">
        <v>7</v>
      </c>
      <c r="D5" s="52"/>
      <c r="E5">
        <f>VLOOKUP(C5,Resumen!$B$15:$C$20,2,0)</f>
        <v>0</v>
      </c>
      <c r="G5" s="48" t="s">
        <v>16</v>
      </c>
      <c r="H5" s="9">
        <f t="shared" si="0"/>
        <v>0</v>
      </c>
    </row>
    <row r="6" spans="1:8" ht="15" x14ac:dyDescent="0.2">
      <c r="A6" s="31" t="s">
        <v>474</v>
      </c>
      <c r="B6" t="s">
        <v>498</v>
      </c>
      <c r="C6" s="10" t="s">
        <v>7</v>
      </c>
      <c r="G6" s="48" t="s">
        <v>19</v>
      </c>
      <c r="H6" s="9">
        <f t="shared" si="0"/>
        <v>0</v>
      </c>
    </row>
    <row r="7" spans="1:8" ht="15" x14ac:dyDescent="0.2">
      <c r="A7" s="31" t="s">
        <v>475</v>
      </c>
      <c r="B7" t="s">
        <v>499</v>
      </c>
      <c r="C7" s="10" t="s">
        <v>7</v>
      </c>
      <c r="G7" s="48" t="s">
        <v>22</v>
      </c>
      <c r="H7" s="9">
        <f t="shared" si="0"/>
        <v>0</v>
      </c>
    </row>
    <row r="8" spans="1:8" ht="15" x14ac:dyDescent="0.2">
      <c r="A8" s="64" t="s">
        <v>476</v>
      </c>
      <c r="B8" t="s">
        <v>500</v>
      </c>
      <c r="C8" s="10" t="s">
        <v>7</v>
      </c>
      <c r="G8" s="48" t="s">
        <v>25</v>
      </c>
      <c r="H8" s="9">
        <f t="shared" si="0"/>
        <v>0</v>
      </c>
    </row>
    <row r="9" spans="1:8" ht="15" x14ac:dyDescent="0.2">
      <c r="A9" s="65" t="s">
        <v>513</v>
      </c>
      <c r="B9" t="s">
        <v>501</v>
      </c>
      <c r="C9" s="10" t="s">
        <v>7</v>
      </c>
    </row>
    <row r="10" spans="1:8" ht="15" x14ac:dyDescent="0.2">
      <c r="A10" s="31">
        <v>9.1999999999999993</v>
      </c>
      <c r="B10" t="s">
        <v>502</v>
      </c>
    </row>
    <row r="11" spans="1:8" ht="15" x14ac:dyDescent="0.2">
      <c r="A11" s="31" t="s">
        <v>477</v>
      </c>
      <c r="B11" t="s">
        <v>503</v>
      </c>
      <c r="C11" s="10" t="s">
        <v>7</v>
      </c>
      <c r="G11" s="53" t="s">
        <v>297</v>
      </c>
      <c r="H11" s="9">
        <f>SUM(H2:H3)</f>
        <v>23</v>
      </c>
    </row>
    <row r="12" spans="1:8" ht="15" x14ac:dyDescent="0.2">
      <c r="A12" s="31" t="s">
        <v>478</v>
      </c>
      <c r="B12" t="s">
        <v>504</v>
      </c>
      <c r="C12" s="10" t="s">
        <v>7</v>
      </c>
      <c r="G12" s="53" t="s">
        <v>298</v>
      </c>
      <c r="H12" s="9">
        <f>SUM(H4:H5)</f>
        <v>0</v>
      </c>
    </row>
    <row r="13" spans="1:8" ht="15" x14ac:dyDescent="0.2">
      <c r="A13" s="31" t="s">
        <v>479</v>
      </c>
      <c r="B13" t="s">
        <v>505</v>
      </c>
      <c r="C13" s="10" t="s">
        <v>7</v>
      </c>
      <c r="G13" s="53" t="s">
        <v>296</v>
      </c>
      <c r="H13" s="9">
        <f>SUM(H6:H7)</f>
        <v>0</v>
      </c>
    </row>
    <row r="14" spans="1:8" ht="15" x14ac:dyDescent="0.2">
      <c r="A14" s="31" t="s">
        <v>480</v>
      </c>
      <c r="B14" t="s">
        <v>506</v>
      </c>
      <c r="C14" s="10" t="s">
        <v>7</v>
      </c>
    </row>
    <row r="15" spans="1:8" ht="15" x14ac:dyDescent="0.2">
      <c r="A15" s="31" t="s">
        <v>481</v>
      </c>
      <c r="B15" t="s">
        <v>507</v>
      </c>
      <c r="C15" s="10" t="s">
        <v>7</v>
      </c>
    </row>
    <row r="16" spans="1:8" ht="15" x14ac:dyDescent="0.2">
      <c r="A16" s="31" t="s">
        <v>482</v>
      </c>
      <c r="B16" t="s">
        <v>508</v>
      </c>
      <c r="C16" s="10" t="s">
        <v>7</v>
      </c>
    </row>
    <row r="17" spans="1:3" ht="15" x14ac:dyDescent="0.2">
      <c r="A17" s="31" t="s">
        <v>483</v>
      </c>
      <c r="B17" t="s">
        <v>509</v>
      </c>
      <c r="C17" s="10" t="s">
        <v>7</v>
      </c>
    </row>
    <row r="18" spans="1:3" ht="15" x14ac:dyDescent="0.2">
      <c r="A18" s="64" t="s">
        <v>484</v>
      </c>
      <c r="B18" t="s">
        <v>510</v>
      </c>
      <c r="C18" s="10" t="s">
        <v>7</v>
      </c>
    </row>
    <row r="19" spans="1:3" ht="15" x14ac:dyDescent="0.2">
      <c r="A19" s="31">
        <v>9.3000000000000007</v>
      </c>
      <c r="B19" t="s">
        <v>511</v>
      </c>
      <c r="C19" s="10"/>
    </row>
    <row r="20" spans="1:3" ht="15" x14ac:dyDescent="0.2">
      <c r="A20" s="31" t="s">
        <v>485</v>
      </c>
      <c r="B20" t="s">
        <v>512</v>
      </c>
      <c r="C20" s="10" t="s">
        <v>7</v>
      </c>
    </row>
    <row r="21" spans="1:3" ht="15" x14ac:dyDescent="0.2">
      <c r="A21" s="31" t="s">
        <v>486</v>
      </c>
      <c r="B21" t="s">
        <v>514</v>
      </c>
      <c r="C21" s="10" t="s">
        <v>7</v>
      </c>
    </row>
    <row r="22" spans="1:3" ht="15" x14ac:dyDescent="0.2">
      <c r="A22" s="31" t="s">
        <v>487</v>
      </c>
      <c r="B22" t="s">
        <v>515</v>
      </c>
      <c r="C22" s="10" t="s">
        <v>7</v>
      </c>
    </row>
    <row r="23" spans="1:3" ht="15" x14ac:dyDescent="0.2">
      <c r="A23" s="31" t="s">
        <v>488</v>
      </c>
      <c r="B23" t="s">
        <v>516</v>
      </c>
      <c r="C23" s="10" t="s">
        <v>7</v>
      </c>
    </row>
    <row r="24" spans="1:3" ht="15" x14ac:dyDescent="0.2">
      <c r="A24" s="31" t="s">
        <v>489</v>
      </c>
      <c r="B24" t="s">
        <v>517</v>
      </c>
      <c r="C24" s="10" t="s">
        <v>7</v>
      </c>
    </row>
    <row r="25" spans="1:3" ht="15" x14ac:dyDescent="0.2">
      <c r="A25" s="31" t="s">
        <v>490</v>
      </c>
      <c r="B25" t="s">
        <v>518</v>
      </c>
      <c r="C25" s="10" t="s">
        <v>7</v>
      </c>
    </row>
    <row r="26" spans="1:3" ht="15" x14ac:dyDescent="0.2">
      <c r="A26" s="31" t="s">
        <v>491</v>
      </c>
      <c r="B26" t="s">
        <v>519</v>
      </c>
      <c r="C26" s="10" t="s">
        <v>7</v>
      </c>
    </row>
    <row r="27" spans="1:3" ht="15" x14ac:dyDescent="0.2">
      <c r="A27" s="31" t="s">
        <v>492</v>
      </c>
      <c r="B27" t="s">
        <v>520</v>
      </c>
      <c r="C27" s="10" t="s">
        <v>7</v>
      </c>
    </row>
    <row r="28" spans="1:3" ht="15" x14ac:dyDescent="0.2">
      <c r="A28" s="31" t="s">
        <v>493</v>
      </c>
      <c r="B28" t="s">
        <v>521</v>
      </c>
      <c r="C28" s="10" t="s">
        <v>7</v>
      </c>
    </row>
    <row r="29" spans="1:3" ht="15" x14ac:dyDescent="0.2">
      <c r="A29" s="31"/>
      <c r="C29" s="10"/>
    </row>
    <row r="30" spans="1:3" ht="15" x14ac:dyDescent="0.2">
      <c r="A30" s="31"/>
      <c r="C30" s="10"/>
    </row>
    <row r="31" spans="1:3" ht="15" x14ac:dyDescent="0.2">
      <c r="A31" s="31"/>
      <c r="C31" s="10"/>
    </row>
    <row r="32" spans="1:3" ht="15" x14ac:dyDescent="0.2">
      <c r="A32" s="31"/>
      <c r="C32" s="10"/>
    </row>
    <row r="33" spans="1:3" ht="15" x14ac:dyDescent="0.2">
      <c r="A33" s="31"/>
      <c r="C33" s="10"/>
    </row>
    <row r="34" spans="1:3" ht="15" x14ac:dyDescent="0.2">
      <c r="A34" s="31"/>
      <c r="C34" s="10"/>
    </row>
    <row r="35" spans="1:3" ht="15" x14ac:dyDescent="0.2">
      <c r="A35" s="31"/>
      <c r="C35" s="10"/>
    </row>
    <row r="36" spans="1:3" ht="15" x14ac:dyDescent="0.2">
      <c r="A36" s="31"/>
      <c r="C36" s="10"/>
    </row>
    <row r="37" spans="1:3" ht="15" x14ac:dyDescent="0.2">
      <c r="A37" s="31"/>
      <c r="C37" s="10"/>
    </row>
    <row r="38" spans="1:3" ht="15" x14ac:dyDescent="0.2">
      <c r="A38" s="31"/>
      <c r="C38" s="10"/>
    </row>
    <row r="39" spans="1:3" ht="15" x14ac:dyDescent="0.2">
      <c r="A39" s="31"/>
      <c r="C39" s="10"/>
    </row>
    <row r="40" spans="1:3" ht="15" x14ac:dyDescent="0.2">
      <c r="A40" s="31"/>
      <c r="C40" s="10"/>
    </row>
    <row r="41" spans="1:3" ht="15" x14ac:dyDescent="0.2">
      <c r="A41" s="31"/>
      <c r="C41" s="10"/>
    </row>
    <row r="42" spans="1:3" ht="15" x14ac:dyDescent="0.2">
      <c r="A42" s="31"/>
      <c r="C42" s="10"/>
    </row>
    <row r="43" spans="1:3" x14ac:dyDescent="0.2">
      <c r="C43" s="10"/>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16" stopIfTrue="1" operator="equal" id="{58A88EE1-F8E3-4675-B81E-0602FF998256}">
            <xm:f>Resumen!$B$15</xm:f>
            <x14:dxf>
              <font>
                <b val="0"/>
                <condense val="0"/>
                <extend val="0"/>
                <color indexed="13"/>
              </font>
              <fill>
                <patternFill patternType="solid">
                  <fgColor indexed="60"/>
                  <bgColor indexed="10"/>
                </patternFill>
              </fill>
            </x14:dxf>
          </x14:cfRule>
          <x14:cfRule type="cellIs" priority="17" stopIfTrue="1" operator="equal" id="{FE33D2BD-A651-4158-A0AF-C0D8FB9EB7B1}">
            <xm:f>Resumen!$B$16</xm:f>
            <x14:dxf>
              <font>
                <b val="0"/>
                <condense val="0"/>
                <extend val="0"/>
                <color indexed="63"/>
              </font>
              <fill>
                <patternFill patternType="solid">
                  <fgColor indexed="29"/>
                  <bgColor indexed="52"/>
                </patternFill>
              </fill>
            </x14:dxf>
          </x14:cfRule>
          <x14:cfRule type="cellIs" priority="18" stopIfTrue="1" operator="equal" id="{77A2EFA2-248B-4568-B048-4770917401BD}">
            <xm:f>Resumen!$B$17</xm:f>
            <x14:dxf>
              <fill>
                <patternFill patternType="solid">
                  <fgColor indexed="34"/>
                  <bgColor indexed="13"/>
                </patternFill>
              </fill>
            </x14:dxf>
          </x14:cfRule>
          <x14:cfRule type="cellIs" priority="19" stopIfTrue="1" operator="equal" id="{9D48C457-1944-40AC-BAA1-85FFED2FE4C6}">
            <xm:f>Resumen!$B$18</xm:f>
            <x14:dxf>
              <fill>
                <patternFill patternType="solid">
                  <fgColor indexed="49"/>
                  <bgColor indexed="11"/>
                </patternFill>
              </fill>
            </x14:dxf>
          </x14:cfRule>
          <x14:cfRule type="cellIs" priority="20" stopIfTrue="1" operator="equal" id="{38FB3C1E-A7D4-4D09-8167-09EF3356B21B}">
            <xm:f>Resumen!$B$19</xm:f>
            <x14:dxf>
              <fill>
                <patternFill patternType="solid">
                  <fgColor indexed="35"/>
                  <bgColor indexed="15"/>
                </patternFill>
              </fill>
            </x14:dxf>
          </x14:cfRule>
          <xm:sqref>C4:C9 C11:C22 C29:C30</xm:sqref>
        </x14:conditionalFormatting>
        <x14:conditionalFormatting xmlns:xm="http://schemas.microsoft.com/office/excel/2006/main">
          <x14:cfRule type="cellIs" priority="11" stopIfTrue="1" operator="equal" id="{E906E52A-9E90-4F46-AAAA-FF776B662392}">
            <xm:f>Resumen!$B$15</xm:f>
            <x14:dxf>
              <font>
                <b val="0"/>
                <condense val="0"/>
                <extend val="0"/>
                <color indexed="13"/>
              </font>
              <fill>
                <patternFill patternType="solid">
                  <fgColor indexed="60"/>
                  <bgColor indexed="10"/>
                </patternFill>
              </fill>
            </x14:dxf>
          </x14:cfRule>
          <x14:cfRule type="cellIs" priority="12" stopIfTrue="1" operator="equal" id="{2FEA3971-8E5D-4FA0-833C-FFE2F3776C11}">
            <xm:f>Resumen!$B$16</xm:f>
            <x14:dxf>
              <font>
                <b val="0"/>
                <condense val="0"/>
                <extend val="0"/>
                <color indexed="63"/>
              </font>
              <fill>
                <patternFill patternType="solid">
                  <fgColor indexed="29"/>
                  <bgColor indexed="52"/>
                </patternFill>
              </fill>
            </x14:dxf>
          </x14:cfRule>
          <x14:cfRule type="cellIs" priority="13" stopIfTrue="1" operator="equal" id="{6C55B512-D5DA-4231-9690-D3F7C22F3C14}">
            <xm:f>Resumen!$B$17</xm:f>
            <x14:dxf>
              <fill>
                <patternFill patternType="solid">
                  <fgColor indexed="34"/>
                  <bgColor indexed="13"/>
                </patternFill>
              </fill>
            </x14:dxf>
          </x14:cfRule>
          <x14:cfRule type="cellIs" priority="14" stopIfTrue="1" operator="equal" id="{EFA2C011-9270-402B-9BFE-A6CEE868EA5C}">
            <xm:f>Resumen!$B$18</xm:f>
            <x14:dxf>
              <fill>
                <patternFill patternType="solid">
                  <fgColor indexed="49"/>
                  <bgColor indexed="11"/>
                </patternFill>
              </fill>
            </x14:dxf>
          </x14:cfRule>
          <x14:cfRule type="cellIs" priority="15" stopIfTrue="1" operator="equal" id="{20368A2D-DC3D-40B5-B327-1CD6C770DBBD}">
            <xm:f>Resumen!$B$19</xm:f>
            <x14:dxf>
              <fill>
                <patternFill patternType="solid">
                  <fgColor indexed="35"/>
                  <bgColor indexed="15"/>
                </patternFill>
              </fill>
            </x14:dxf>
          </x14:cfRule>
          <xm:sqref>C23:C27</xm:sqref>
        </x14:conditionalFormatting>
        <x14:conditionalFormatting xmlns:xm="http://schemas.microsoft.com/office/excel/2006/main">
          <x14:cfRule type="cellIs" priority="6" stopIfTrue="1" operator="equal" id="{AE65DDBC-C516-408E-B9DB-A3A1E669A74D}">
            <xm:f>Resumen!$B$15</xm:f>
            <x14:dxf>
              <font>
                <b val="0"/>
                <condense val="0"/>
                <extend val="0"/>
                <color indexed="13"/>
              </font>
              <fill>
                <patternFill patternType="solid">
                  <fgColor indexed="60"/>
                  <bgColor indexed="10"/>
                </patternFill>
              </fill>
            </x14:dxf>
          </x14:cfRule>
          <x14:cfRule type="cellIs" priority="7" stopIfTrue="1" operator="equal" id="{B5046F4C-C74F-4149-AAA2-4D6F60275D7F}">
            <xm:f>Resumen!$B$16</xm:f>
            <x14:dxf>
              <font>
                <b val="0"/>
                <condense val="0"/>
                <extend val="0"/>
                <color indexed="63"/>
              </font>
              <fill>
                <patternFill patternType="solid">
                  <fgColor indexed="29"/>
                  <bgColor indexed="52"/>
                </patternFill>
              </fill>
            </x14:dxf>
          </x14:cfRule>
          <x14:cfRule type="cellIs" priority="8" stopIfTrue="1" operator="equal" id="{B158B15F-23C2-4F17-8EB1-2392CF896D4C}">
            <xm:f>Resumen!$B$17</xm:f>
            <x14:dxf>
              <fill>
                <patternFill patternType="solid">
                  <fgColor indexed="34"/>
                  <bgColor indexed="13"/>
                </patternFill>
              </fill>
            </x14:dxf>
          </x14:cfRule>
          <x14:cfRule type="cellIs" priority="9" stopIfTrue="1" operator="equal" id="{8D59C4A7-FF22-4560-8C7E-01F12349200B}">
            <xm:f>Resumen!$B$18</xm:f>
            <x14:dxf>
              <fill>
                <patternFill patternType="solid">
                  <fgColor indexed="49"/>
                  <bgColor indexed="11"/>
                </patternFill>
              </fill>
            </x14:dxf>
          </x14:cfRule>
          <x14:cfRule type="cellIs" priority="10" stopIfTrue="1" operator="equal" id="{F662ECF5-4B4A-4DB6-A284-EB06FB439031}">
            <xm:f>Resumen!$B$19</xm:f>
            <x14:dxf>
              <fill>
                <patternFill patternType="solid">
                  <fgColor indexed="35"/>
                  <bgColor indexed="15"/>
                </patternFill>
              </fill>
            </x14:dxf>
          </x14:cfRule>
          <xm:sqref>C31:C43</xm:sqref>
        </x14:conditionalFormatting>
        <x14:conditionalFormatting xmlns:xm="http://schemas.microsoft.com/office/excel/2006/main">
          <x14:cfRule type="cellIs" priority="1" stopIfTrue="1" operator="equal" id="{5AA5EF19-6F13-4AA5-BBD5-A7E5F9F6D0BA}">
            <xm:f>Resumen!$B$15</xm:f>
            <x14:dxf>
              <font>
                <b val="0"/>
                <condense val="0"/>
                <extend val="0"/>
                <color indexed="13"/>
              </font>
              <fill>
                <patternFill patternType="solid">
                  <fgColor indexed="60"/>
                  <bgColor indexed="10"/>
                </patternFill>
              </fill>
            </x14:dxf>
          </x14:cfRule>
          <x14:cfRule type="cellIs" priority="2" stopIfTrue="1" operator="equal" id="{D5BB855B-8ABF-4B76-9F2F-0AEC9466D1B9}">
            <xm:f>Resumen!$B$16</xm:f>
            <x14:dxf>
              <font>
                <b val="0"/>
                <condense val="0"/>
                <extend val="0"/>
                <color indexed="63"/>
              </font>
              <fill>
                <patternFill patternType="solid">
                  <fgColor indexed="29"/>
                  <bgColor indexed="52"/>
                </patternFill>
              </fill>
            </x14:dxf>
          </x14:cfRule>
          <x14:cfRule type="cellIs" priority="3" stopIfTrue="1" operator="equal" id="{CDBA483D-AD24-4D1C-9ADF-D6886854E8C9}">
            <xm:f>Resumen!$B$17</xm:f>
            <x14:dxf>
              <fill>
                <patternFill patternType="solid">
                  <fgColor indexed="34"/>
                  <bgColor indexed="13"/>
                </patternFill>
              </fill>
            </x14:dxf>
          </x14:cfRule>
          <x14:cfRule type="cellIs" priority="4" stopIfTrue="1" operator="equal" id="{9496FE8F-617E-40D0-9946-0F3222BF2174}">
            <xm:f>Resumen!$B$18</xm:f>
            <x14:dxf>
              <fill>
                <patternFill patternType="solid">
                  <fgColor indexed="49"/>
                  <bgColor indexed="11"/>
                </patternFill>
              </fill>
            </x14:dxf>
          </x14:cfRule>
          <x14:cfRule type="cellIs" priority="5" stopIfTrue="1" operator="equal" id="{A2639185-D0B9-485D-9310-C9E62B9E1BC4}">
            <xm:f>Resumen!$B$19</xm:f>
            <x14:dxf>
              <fill>
                <patternFill patternType="solid">
                  <fgColor indexed="35"/>
                  <bgColor indexed="15"/>
                </patternFill>
              </fill>
            </x14:dxf>
          </x14:cfRule>
          <xm:sqref>C28</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C4:C9 C11:C43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70" zoomScaleNormal="70" workbookViewId="0">
      <selection activeCell="B27" sqref="B27"/>
    </sheetView>
  </sheetViews>
  <sheetFormatPr defaultColWidth="11.5703125" defaultRowHeight="12.75" x14ac:dyDescent="0.2"/>
  <cols>
    <col min="1" max="1" width="15.28515625" customWidth="1"/>
    <col min="2" max="2" width="82.42578125" customWidth="1"/>
    <col min="3" max="3" width="15.5703125" customWidth="1"/>
    <col min="4" max="5" width="18" bestFit="1" customWidth="1"/>
    <col min="6" max="6" width="10.85546875" customWidth="1"/>
    <col min="7" max="7" width="14.42578125" bestFit="1" customWidth="1"/>
    <col min="8" max="8" width="13.85546875" customWidth="1"/>
    <col min="9" max="9" width="50.7109375" customWidth="1"/>
  </cols>
  <sheetData>
    <row r="1" spans="1:8" ht="47.25" customHeight="1" x14ac:dyDescent="0.3">
      <c r="A1" s="21" t="s">
        <v>301</v>
      </c>
      <c r="B1" s="46" t="s">
        <v>302</v>
      </c>
      <c r="C1" s="21" t="s">
        <v>295</v>
      </c>
      <c r="D1" s="21" t="s">
        <v>296</v>
      </c>
    </row>
    <row r="2" spans="1:8" ht="23.25" x14ac:dyDescent="0.35">
      <c r="A2" s="24">
        <v>10</v>
      </c>
      <c r="B2" s="47" t="s">
        <v>532</v>
      </c>
      <c r="C2" s="47"/>
      <c r="D2" s="47"/>
      <c r="E2">
        <f>AVERAGE(E3)</f>
        <v>0</v>
      </c>
      <c r="G2" s="48" t="s">
        <v>7</v>
      </c>
      <c r="H2" s="9">
        <f>COUNTIF($C$4:$C$38,G2)</f>
        <v>11</v>
      </c>
    </row>
    <row r="3" spans="1:8" ht="18" x14ac:dyDescent="0.25">
      <c r="A3" s="28">
        <v>10.1</v>
      </c>
      <c r="B3" s="51" t="s">
        <v>533</v>
      </c>
      <c r="C3" s="49"/>
      <c r="D3" s="49"/>
      <c r="E3" s="50">
        <f>AVERAGE(E4:E5)</f>
        <v>0</v>
      </c>
      <c r="G3" s="48" t="s">
        <v>10</v>
      </c>
      <c r="H3" s="9">
        <f t="shared" ref="H3:H9" si="0">COUNTIF($C$4:$C$17,G3)</f>
        <v>0</v>
      </c>
    </row>
    <row r="4" spans="1:8" ht="15" x14ac:dyDescent="0.2">
      <c r="A4" s="31" t="s">
        <v>522</v>
      </c>
      <c r="B4" s="56" t="s">
        <v>534</v>
      </c>
      <c r="C4" s="10" t="s">
        <v>7</v>
      </c>
      <c r="D4" s="52"/>
      <c r="E4">
        <f>VLOOKUP(C4,Resumen!$B$15:$C$20,2,0)</f>
        <v>0</v>
      </c>
      <c r="G4" s="48" t="s">
        <v>13</v>
      </c>
      <c r="H4" s="9">
        <f t="shared" si="0"/>
        <v>0</v>
      </c>
    </row>
    <row r="5" spans="1:8" ht="15" x14ac:dyDescent="0.2">
      <c r="A5" s="31" t="s">
        <v>523</v>
      </c>
      <c r="B5" t="s">
        <v>535</v>
      </c>
      <c r="C5" s="10" t="s">
        <v>7</v>
      </c>
      <c r="D5" s="52"/>
      <c r="E5">
        <f>VLOOKUP(C5,Resumen!$B$15:$C$20,2,0)</f>
        <v>0</v>
      </c>
      <c r="G5" s="48" t="s">
        <v>16</v>
      </c>
      <c r="H5" s="9">
        <f t="shared" si="0"/>
        <v>0</v>
      </c>
    </row>
    <row r="6" spans="1:8" ht="15" x14ac:dyDescent="0.2">
      <c r="A6" s="31" t="s">
        <v>524</v>
      </c>
      <c r="B6" t="s">
        <v>536</v>
      </c>
      <c r="C6" s="10" t="s">
        <v>7</v>
      </c>
      <c r="G6" s="48" t="s">
        <v>19</v>
      </c>
      <c r="H6" s="9">
        <f t="shared" si="0"/>
        <v>0</v>
      </c>
    </row>
    <row r="7" spans="1:8" ht="15" x14ac:dyDescent="0.2">
      <c r="A7" s="31" t="s">
        <v>525</v>
      </c>
      <c r="B7" t="s">
        <v>537</v>
      </c>
      <c r="C7" s="10" t="s">
        <v>7</v>
      </c>
      <c r="G7" s="48" t="s">
        <v>22</v>
      </c>
      <c r="H7" s="9">
        <f t="shared" si="0"/>
        <v>0</v>
      </c>
    </row>
    <row r="8" spans="1:8" ht="15" x14ac:dyDescent="0.2">
      <c r="A8" s="64" t="s">
        <v>526</v>
      </c>
      <c r="B8" t="s">
        <v>538</v>
      </c>
      <c r="C8" s="10" t="s">
        <v>7</v>
      </c>
      <c r="G8" s="48" t="s">
        <v>25</v>
      </c>
      <c r="H8" s="9">
        <f t="shared" si="0"/>
        <v>0</v>
      </c>
    </row>
    <row r="9" spans="1:8" ht="15" x14ac:dyDescent="0.2">
      <c r="A9" s="65" t="s">
        <v>527</v>
      </c>
      <c r="B9" t="s">
        <v>539</v>
      </c>
      <c r="C9" s="10" t="s">
        <v>7</v>
      </c>
    </row>
    <row r="10" spans="1:8" ht="15" x14ac:dyDescent="0.2">
      <c r="A10" s="31" t="s">
        <v>528</v>
      </c>
      <c r="B10" t="s">
        <v>540</v>
      </c>
      <c r="C10" s="10" t="s">
        <v>7</v>
      </c>
    </row>
    <row r="11" spans="1:8" ht="15" x14ac:dyDescent="0.2">
      <c r="A11" s="31" t="s">
        <v>529</v>
      </c>
      <c r="B11" t="s">
        <v>541</v>
      </c>
      <c r="C11" s="10" t="s">
        <v>7</v>
      </c>
      <c r="G11" s="53" t="s">
        <v>297</v>
      </c>
      <c r="H11" s="9">
        <f>SUM(H2:H3)</f>
        <v>11</v>
      </c>
    </row>
    <row r="12" spans="1:8" ht="15" x14ac:dyDescent="0.2">
      <c r="A12" s="31" t="s">
        <v>530</v>
      </c>
      <c r="B12" t="s">
        <v>542</v>
      </c>
      <c r="C12" s="10" t="s">
        <v>7</v>
      </c>
      <c r="G12" s="53" t="s">
        <v>298</v>
      </c>
      <c r="H12" s="9">
        <f>SUM(H4:H5)</f>
        <v>0</v>
      </c>
    </row>
    <row r="13" spans="1:8" ht="15" x14ac:dyDescent="0.2">
      <c r="A13" s="31" t="s">
        <v>531</v>
      </c>
      <c r="B13" t="s">
        <v>543</v>
      </c>
      <c r="C13" s="10" t="s">
        <v>7</v>
      </c>
      <c r="G13" s="53" t="s">
        <v>296</v>
      </c>
      <c r="H13" s="9">
        <f>SUM(H6:H7)</f>
        <v>0</v>
      </c>
    </row>
    <row r="14" spans="1:8" ht="15" x14ac:dyDescent="0.2">
      <c r="A14" s="31">
        <v>10.199999999999999</v>
      </c>
      <c r="B14" t="s">
        <v>265</v>
      </c>
      <c r="C14" s="10" t="s">
        <v>7</v>
      </c>
    </row>
    <row r="15" spans="1:8" ht="15" x14ac:dyDescent="0.2">
      <c r="A15" s="31"/>
      <c r="C15" s="10"/>
    </row>
    <row r="16" spans="1:8" ht="15" x14ac:dyDescent="0.2">
      <c r="A16" s="31"/>
      <c r="C16" s="10"/>
    </row>
    <row r="17" spans="1:3" ht="15" x14ac:dyDescent="0.2">
      <c r="A17" s="31"/>
      <c r="C17" s="10"/>
    </row>
    <row r="18" spans="1:3" ht="15" x14ac:dyDescent="0.2">
      <c r="A18" s="64"/>
      <c r="C18" s="10"/>
    </row>
    <row r="19" spans="1:3" ht="15" x14ac:dyDescent="0.2">
      <c r="A19" s="31"/>
      <c r="C19" s="10"/>
    </row>
    <row r="20" spans="1:3" ht="15" x14ac:dyDescent="0.2">
      <c r="A20" s="31"/>
      <c r="C20" s="10"/>
    </row>
    <row r="21" spans="1:3" ht="15" x14ac:dyDescent="0.2">
      <c r="A21" s="31"/>
      <c r="C21" s="10"/>
    </row>
    <row r="22" spans="1:3" ht="15" x14ac:dyDescent="0.2">
      <c r="A22" s="31"/>
      <c r="C22" s="10"/>
    </row>
    <row r="23" spans="1:3" ht="15" x14ac:dyDescent="0.2">
      <c r="A23" s="31"/>
      <c r="C23" s="10"/>
    </row>
    <row r="24" spans="1:3" ht="15" x14ac:dyDescent="0.2">
      <c r="A24" s="31"/>
      <c r="C24" s="10"/>
    </row>
    <row r="25" spans="1:3" ht="15" x14ac:dyDescent="0.2">
      <c r="A25" s="31"/>
      <c r="C25" s="10"/>
    </row>
    <row r="26" spans="1:3" ht="15" x14ac:dyDescent="0.2">
      <c r="A26" s="31"/>
      <c r="C26" s="10"/>
    </row>
    <row r="27" spans="1:3" ht="15" x14ac:dyDescent="0.2">
      <c r="A27" s="31"/>
      <c r="C27" s="10"/>
    </row>
    <row r="28" spans="1:3" ht="15" x14ac:dyDescent="0.2">
      <c r="A28" s="31"/>
      <c r="C28" s="10"/>
    </row>
    <row r="29" spans="1:3" ht="15" x14ac:dyDescent="0.2">
      <c r="A29" s="31"/>
      <c r="C29" s="10"/>
    </row>
    <row r="30" spans="1:3" ht="15" x14ac:dyDescent="0.2">
      <c r="A30" s="31"/>
      <c r="C30" s="10"/>
    </row>
    <row r="31" spans="1:3" ht="15" x14ac:dyDescent="0.2">
      <c r="A31" s="31"/>
      <c r="C31" s="10"/>
    </row>
    <row r="32" spans="1:3" ht="15" x14ac:dyDescent="0.2">
      <c r="A32" s="31"/>
      <c r="C32" s="10"/>
    </row>
    <row r="33" spans="1:3" ht="15" x14ac:dyDescent="0.2">
      <c r="A33" s="31"/>
      <c r="C33" s="10"/>
    </row>
    <row r="34" spans="1:3" ht="15" x14ac:dyDescent="0.2">
      <c r="A34" s="31"/>
      <c r="C34" s="10"/>
    </row>
    <row r="35" spans="1:3" ht="15" x14ac:dyDescent="0.2">
      <c r="A35" s="31"/>
      <c r="C35" s="10"/>
    </row>
    <row r="36" spans="1:3" ht="15" x14ac:dyDescent="0.2">
      <c r="A36" s="31"/>
      <c r="C36" s="10"/>
    </row>
    <row r="37" spans="1:3" ht="15" x14ac:dyDescent="0.2">
      <c r="A37" s="31"/>
      <c r="C37" s="10"/>
    </row>
    <row r="38" spans="1:3" ht="15" x14ac:dyDescent="0.2">
      <c r="A38" s="31"/>
      <c r="C38" s="10"/>
    </row>
    <row r="39" spans="1:3" ht="15" x14ac:dyDescent="0.2">
      <c r="A39" s="31"/>
      <c r="C39" s="10"/>
    </row>
    <row r="40" spans="1:3" ht="15" x14ac:dyDescent="0.2">
      <c r="A40" s="31"/>
      <c r="C40" s="10"/>
    </row>
    <row r="41" spans="1:3" ht="15" x14ac:dyDescent="0.2">
      <c r="A41" s="31"/>
      <c r="C41" s="10"/>
    </row>
    <row r="42" spans="1:3" ht="15" x14ac:dyDescent="0.2">
      <c r="A42" s="31"/>
      <c r="C42" s="10"/>
    </row>
    <row r="43" spans="1:3" x14ac:dyDescent="0.2">
      <c r="C43" s="10"/>
    </row>
  </sheetData>
  <sheetProtection selectLockedCells="1" selectUnlockedCells="1"/>
  <dataValidations count="1">
    <dataValidation operator="equal" allowBlank="1" showErrorMessage="1" sqref="D4:D5">
      <formula1>0</formula1>
      <formula2>0</formula2>
    </dataValidation>
  </dataValidations>
  <pageMargins left="0.78749999999999998" right="0.78749999999999998" top="1.0249999999999999" bottom="1.0249999999999999" header="0.78749999999999998" footer="0.78749999999999998"/>
  <pageSetup paperSize="9" orientation="portrait" horizontalDpi="300" verticalDpi="300" r:id="rId1"/>
  <headerFooter alignWithMargins="0">
    <oddHeader>&amp;C&amp;A</oddHeader>
    <oddFooter>&amp;CPágina &amp;P</oddFooter>
  </headerFooter>
  <extLst>
    <ext xmlns:x14="http://schemas.microsoft.com/office/spreadsheetml/2009/9/main" uri="{78C0D931-6437-407d-A8EE-F0AAD7539E65}">
      <x14:conditionalFormattings>
        <x14:conditionalFormatting xmlns:xm="http://schemas.microsoft.com/office/excel/2006/main">
          <x14:cfRule type="cellIs" priority="21" stopIfTrue="1" operator="equal" id="{CB7033FE-5E08-41F3-8911-275C41364050}">
            <xm:f>Resumen!$B$15</xm:f>
            <x14:dxf>
              <font>
                <b val="0"/>
                <condense val="0"/>
                <extend val="0"/>
                <color indexed="13"/>
              </font>
              <fill>
                <patternFill patternType="solid">
                  <fgColor indexed="60"/>
                  <bgColor indexed="10"/>
                </patternFill>
              </fill>
            </x14:dxf>
          </x14:cfRule>
          <x14:cfRule type="cellIs" priority="22" stopIfTrue="1" operator="equal" id="{9FF7F01D-6106-479F-8D7B-2211493CCA0C}">
            <xm:f>Resumen!$B$16</xm:f>
            <x14:dxf>
              <font>
                <b val="0"/>
                <condense val="0"/>
                <extend val="0"/>
                <color indexed="63"/>
              </font>
              <fill>
                <patternFill patternType="solid">
                  <fgColor indexed="29"/>
                  <bgColor indexed="52"/>
                </patternFill>
              </fill>
            </x14:dxf>
          </x14:cfRule>
          <x14:cfRule type="cellIs" priority="23" stopIfTrue="1" operator="equal" id="{BA6B01A7-3271-4D14-A095-644B6AB5DC89}">
            <xm:f>Resumen!$B$17</xm:f>
            <x14:dxf>
              <fill>
                <patternFill patternType="solid">
                  <fgColor indexed="34"/>
                  <bgColor indexed="13"/>
                </patternFill>
              </fill>
            </x14:dxf>
          </x14:cfRule>
          <x14:cfRule type="cellIs" priority="24" stopIfTrue="1" operator="equal" id="{1A865BD5-427D-4BEB-917C-2671CA384BCE}">
            <xm:f>Resumen!$B$18</xm:f>
            <x14:dxf>
              <fill>
                <patternFill patternType="solid">
                  <fgColor indexed="49"/>
                  <bgColor indexed="11"/>
                </patternFill>
              </fill>
            </x14:dxf>
          </x14:cfRule>
          <x14:cfRule type="cellIs" priority="25" stopIfTrue="1" operator="equal" id="{997D1E12-9746-400D-AE11-018A3D909D3E}">
            <xm:f>Resumen!$B$19</xm:f>
            <x14:dxf>
              <fill>
                <patternFill patternType="solid">
                  <fgColor indexed="35"/>
                  <bgColor indexed="15"/>
                </patternFill>
              </fill>
            </x14:dxf>
          </x14:cfRule>
          <xm:sqref>C4:C9 C11:C22 C29:C30</xm:sqref>
        </x14:conditionalFormatting>
        <x14:conditionalFormatting xmlns:xm="http://schemas.microsoft.com/office/excel/2006/main">
          <x14:cfRule type="cellIs" priority="16" stopIfTrue="1" operator="equal" id="{E81D0797-32C6-4330-88A4-CBC388AEE2B9}">
            <xm:f>Resumen!$B$15</xm:f>
            <x14:dxf>
              <font>
                <b val="0"/>
                <condense val="0"/>
                <extend val="0"/>
                <color indexed="13"/>
              </font>
              <fill>
                <patternFill patternType="solid">
                  <fgColor indexed="60"/>
                  <bgColor indexed="10"/>
                </patternFill>
              </fill>
            </x14:dxf>
          </x14:cfRule>
          <x14:cfRule type="cellIs" priority="17" stopIfTrue="1" operator="equal" id="{086301E9-7202-4353-82F9-94F083B2EF14}">
            <xm:f>Resumen!$B$16</xm:f>
            <x14:dxf>
              <font>
                <b val="0"/>
                <condense val="0"/>
                <extend val="0"/>
                <color indexed="63"/>
              </font>
              <fill>
                <patternFill patternType="solid">
                  <fgColor indexed="29"/>
                  <bgColor indexed="52"/>
                </patternFill>
              </fill>
            </x14:dxf>
          </x14:cfRule>
          <x14:cfRule type="cellIs" priority="18" stopIfTrue="1" operator="equal" id="{EA721348-9E1A-4722-B57E-0825FCDF9982}">
            <xm:f>Resumen!$B$17</xm:f>
            <x14:dxf>
              <fill>
                <patternFill patternType="solid">
                  <fgColor indexed="34"/>
                  <bgColor indexed="13"/>
                </patternFill>
              </fill>
            </x14:dxf>
          </x14:cfRule>
          <x14:cfRule type="cellIs" priority="19" stopIfTrue="1" operator="equal" id="{90914EBA-41FB-4B11-8AA2-E91095D2EFAB}">
            <xm:f>Resumen!$B$18</xm:f>
            <x14:dxf>
              <fill>
                <patternFill patternType="solid">
                  <fgColor indexed="49"/>
                  <bgColor indexed="11"/>
                </patternFill>
              </fill>
            </x14:dxf>
          </x14:cfRule>
          <x14:cfRule type="cellIs" priority="20" stopIfTrue="1" operator="equal" id="{3CB4DC0F-1E93-4E30-A4CB-D2F3EA3D3272}">
            <xm:f>Resumen!$B$19</xm:f>
            <x14:dxf>
              <fill>
                <patternFill patternType="solid">
                  <fgColor indexed="35"/>
                  <bgColor indexed="15"/>
                </patternFill>
              </fill>
            </x14:dxf>
          </x14:cfRule>
          <xm:sqref>C23:C27</xm:sqref>
        </x14:conditionalFormatting>
        <x14:conditionalFormatting xmlns:xm="http://schemas.microsoft.com/office/excel/2006/main">
          <x14:cfRule type="cellIs" priority="11" stopIfTrue="1" operator="equal" id="{8E04E5D7-085A-4968-80A3-949F69B4FB40}">
            <xm:f>Resumen!$B$15</xm:f>
            <x14:dxf>
              <font>
                <b val="0"/>
                <condense val="0"/>
                <extend val="0"/>
                <color indexed="13"/>
              </font>
              <fill>
                <patternFill patternType="solid">
                  <fgColor indexed="60"/>
                  <bgColor indexed="10"/>
                </patternFill>
              </fill>
            </x14:dxf>
          </x14:cfRule>
          <x14:cfRule type="cellIs" priority="12" stopIfTrue="1" operator="equal" id="{AF414D2B-4B7A-4CD4-9667-1B40FC8BE40A}">
            <xm:f>Resumen!$B$16</xm:f>
            <x14:dxf>
              <font>
                <b val="0"/>
                <condense val="0"/>
                <extend val="0"/>
                <color indexed="63"/>
              </font>
              <fill>
                <patternFill patternType="solid">
                  <fgColor indexed="29"/>
                  <bgColor indexed="52"/>
                </patternFill>
              </fill>
            </x14:dxf>
          </x14:cfRule>
          <x14:cfRule type="cellIs" priority="13" stopIfTrue="1" operator="equal" id="{940E5F7A-DB8D-4D3C-A057-D2FB9D435C1C}">
            <xm:f>Resumen!$B$17</xm:f>
            <x14:dxf>
              <fill>
                <patternFill patternType="solid">
                  <fgColor indexed="34"/>
                  <bgColor indexed="13"/>
                </patternFill>
              </fill>
            </x14:dxf>
          </x14:cfRule>
          <x14:cfRule type="cellIs" priority="14" stopIfTrue="1" operator="equal" id="{82565E8B-9397-4409-942B-B677C7423E4E}">
            <xm:f>Resumen!$B$18</xm:f>
            <x14:dxf>
              <fill>
                <patternFill patternType="solid">
                  <fgColor indexed="49"/>
                  <bgColor indexed="11"/>
                </patternFill>
              </fill>
            </x14:dxf>
          </x14:cfRule>
          <x14:cfRule type="cellIs" priority="15" stopIfTrue="1" operator="equal" id="{A4FD3EF8-51D6-4583-915C-E0B48C175F4A}">
            <xm:f>Resumen!$B$19</xm:f>
            <x14:dxf>
              <fill>
                <patternFill patternType="solid">
                  <fgColor indexed="35"/>
                  <bgColor indexed="15"/>
                </patternFill>
              </fill>
            </x14:dxf>
          </x14:cfRule>
          <xm:sqref>C31:C43</xm:sqref>
        </x14:conditionalFormatting>
        <x14:conditionalFormatting xmlns:xm="http://schemas.microsoft.com/office/excel/2006/main">
          <x14:cfRule type="cellIs" priority="6" stopIfTrue="1" operator="equal" id="{CA7B1836-2522-4C4F-B7EF-2A0E98AB7F76}">
            <xm:f>Resumen!$B$15</xm:f>
            <x14:dxf>
              <font>
                <b val="0"/>
                <condense val="0"/>
                <extend val="0"/>
                <color indexed="13"/>
              </font>
              <fill>
                <patternFill patternType="solid">
                  <fgColor indexed="60"/>
                  <bgColor indexed="10"/>
                </patternFill>
              </fill>
            </x14:dxf>
          </x14:cfRule>
          <x14:cfRule type="cellIs" priority="7" stopIfTrue="1" operator="equal" id="{DCC8E30E-366D-467D-9535-3CBDC6893EAA}">
            <xm:f>Resumen!$B$16</xm:f>
            <x14:dxf>
              <font>
                <b val="0"/>
                <condense val="0"/>
                <extend val="0"/>
                <color indexed="63"/>
              </font>
              <fill>
                <patternFill patternType="solid">
                  <fgColor indexed="29"/>
                  <bgColor indexed="52"/>
                </patternFill>
              </fill>
            </x14:dxf>
          </x14:cfRule>
          <x14:cfRule type="cellIs" priority="8" stopIfTrue="1" operator="equal" id="{977A813A-CBFB-407C-A407-CD9D2E17A7ED}">
            <xm:f>Resumen!$B$17</xm:f>
            <x14:dxf>
              <fill>
                <patternFill patternType="solid">
                  <fgColor indexed="34"/>
                  <bgColor indexed="13"/>
                </patternFill>
              </fill>
            </x14:dxf>
          </x14:cfRule>
          <x14:cfRule type="cellIs" priority="9" stopIfTrue="1" operator="equal" id="{4D75725E-2A97-4573-A9C7-02942497FA5D}">
            <xm:f>Resumen!$B$18</xm:f>
            <x14:dxf>
              <fill>
                <patternFill patternType="solid">
                  <fgColor indexed="49"/>
                  <bgColor indexed="11"/>
                </patternFill>
              </fill>
            </x14:dxf>
          </x14:cfRule>
          <x14:cfRule type="cellIs" priority="10" stopIfTrue="1" operator="equal" id="{9D38889A-06D4-458A-9CD6-9C672B623E83}">
            <xm:f>Resumen!$B$19</xm:f>
            <x14:dxf>
              <fill>
                <patternFill patternType="solid">
                  <fgColor indexed="35"/>
                  <bgColor indexed="15"/>
                </patternFill>
              </fill>
            </x14:dxf>
          </x14:cfRule>
          <xm:sqref>C28</xm:sqref>
        </x14:conditionalFormatting>
        <x14:conditionalFormatting xmlns:xm="http://schemas.microsoft.com/office/excel/2006/main">
          <x14:cfRule type="cellIs" priority="1" stopIfTrue="1" operator="equal" id="{5BBAD0C9-D083-401D-A021-D3851B4155F7}">
            <xm:f>Resumen!$B$15</xm:f>
            <x14:dxf>
              <font>
                <b val="0"/>
                <condense val="0"/>
                <extend val="0"/>
                <color indexed="13"/>
              </font>
              <fill>
                <patternFill patternType="solid">
                  <fgColor indexed="60"/>
                  <bgColor indexed="10"/>
                </patternFill>
              </fill>
            </x14:dxf>
          </x14:cfRule>
          <x14:cfRule type="cellIs" priority="2" stopIfTrue="1" operator="equal" id="{E624C144-18F7-4C79-91E6-B92311DB543D}">
            <xm:f>Resumen!$B$16</xm:f>
            <x14:dxf>
              <font>
                <b val="0"/>
                <condense val="0"/>
                <extend val="0"/>
                <color indexed="63"/>
              </font>
              <fill>
                <patternFill patternType="solid">
                  <fgColor indexed="29"/>
                  <bgColor indexed="52"/>
                </patternFill>
              </fill>
            </x14:dxf>
          </x14:cfRule>
          <x14:cfRule type="cellIs" priority="3" stopIfTrue="1" operator="equal" id="{4B5E64BA-489F-4D80-8E0F-774896E2A4BE}">
            <xm:f>Resumen!$B$17</xm:f>
            <x14:dxf>
              <fill>
                <patternFill patternType="solid">
                  <fgColor indexed="34"/>
                  <bgColor indexed="13"/>
                </patternFill>
              </fill>
            </x14:dxf>
          </x14:cfRule>
          <x14:cfRule type="cellIs" priority="4" stopIfTrue="1" operator="equal" id="{EF0D17AB-38F5-4E8B-AE3A-9ABD6DB3ED40}">
            <xm:f>Resumen!$B$18</xm:f>
            <x14:dxf>
              <fill>
                <patternFill patternType="solid">
                  <fgColor indexed="49"/>
                  <bgColor indexed="11"/>
                </patternFill>
              </fill>
            </x14:dxf>
          </x14:cfRule>
          <x14:cfRule type="cellIs" priority="5" stopIfTrue="1" operator="equal" id="{7368B018-E77B-4D66-8A6B-101C42238DEA}">
            <xm:f>Resumen!$B$19</xm:f>
            <x14:dxf>
              <fill>
                <patternFill patternType="solid">
                  <fgColor indexed="35"/>
                  <bgColor indexed="15"/>
                </patternFill>
              </fill>
            </x14:dxf>
          </x14:cfRule>
          <xm:sqref>C10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ErrorMessage="1">
          <x14:formula1>
            <xm:f>Resumen!$B$15:$B$21</xm:f>
          </x14:formula1>
          <x14:formula2>
            <xm:f>0</xm:f>
          </x14:formula2>
          <xm:sqref>C4:C43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Resumen</vt:lpstr>
      <vt:lpstr>Hoja1</vt:lpstr>
      <vt:lpstr>4</vt:lpstr>
      <vt:lpstr>5</vt:lpstr>
      <vt:lpstr>6</vt:lpstr>
      <vt:lpstr>7</vt:lpstr>
      <vt:lpstr>8</vt:lpstr>
      <vt:lpstr>9</vt:lpstr>
      <vt:lpstr>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2015-03-17T20:14:26Z</dcterms:created>
  <dcterms:modified xsi:type="dcterms:W3CDTF">2015-06-02T03:38:35Z</dcterms:modified>
</cp:coreProperties>
</file>