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41" activeTab="0"/>
  </bookViews>
  <sheets>
    <sheet name="Resumen" sheetId="1" r:id="rId1"/>
    <sheet name="Hoja1" sheetId="2" state="hidden" r:id="rId2"/>
    <sheet name="Seccion_4" sheetId="3" r:id="rId3"/>
    <sheet name="Seccion_5" sheetId="4" r:id="rId4"/>
    <sheet name="Seccion_6" sheetId="5" r:id="rId5"/>
    <sheet name="Seccion_7" sheetId="6" r:id="rId6"/>
    <sheet name="Seccion_8" sheetId="7" r:id="rId7"/>
  </sheets>
  <definedNames/>
  <calcPr fullCalcOnLoad="1"/>
</workbook>
</file>

<file path=xl/sharedStrings.xml><?xml version="1.0" encoding="utf-8"?>
<sst xmlns="http://schemas.openxmlformats.org/spreadsheetml/2006/main" count="894" uniqueCount="325">
  <si>
    <t>Evaluación de Madurez respecto a los controles definidos en la ISO 27001</t>
  </si>
  <si>
    <t>Dominio</t>
  </si>
  <si>
    <t>% de Efectividad</t>
  </si>
  <si>
    <t># NC Mayores</t>
  </si>
  <si>
    <t># NC Menores</t>
  </si>
  <si>
    <t>Control OK</t>
  </si>
  <si>
    <t>4.- SGSI</t>
  </si>
  <si>
    <t>5.- Gestión de la 
Responsabilidad</t>
  </si>
  <si>
    <t>6.- Auditoría Interna 
Del SGSI</t>
  </si>
  <si>
    <t>7.- Revisión por la 
Dirección del SGSI</t>
  </si>
  <si>
    <t>8.- Mejora del SGSI</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</si>
  <si>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</si>
  <si>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</si>
  <si>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</si>
  <si>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</si>
  <si>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</si>
  <si>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</si>
  <si>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</si>
  <si>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</si>
  <si>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</si>
  <si>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</si>
  <si>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</si>
  <si>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</si>
  <si>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</si>
  <si>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</si>
  <si>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</si>
  <si>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</si>
  <si>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</si>
  <si>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</si>
  <si>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</si>
  <si>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</si>
  <si>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</si>
  <si>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</si>
  <si>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</si>
  <si>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</si>
  <si>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</si>
  <si>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</si>
  <si>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</si>
  <si>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Aprobados</t>
  </si>
  <si>
    <t>No Aprobados</t>
  </si>
  <si>
    <t>No Aplican</t>
  </si>
  <si>
    <t>Gap analysis: status of ISO/IEC 27001 implementation</t>
  </si>
  <si>
    <t xml:space="preserve">Control de ISO /IEC 27001 </t>
  </si>
  <si>
    <t>Requerimientos obligatorios para el SGSI</t>
  </si>
  <si>
    <t>Status</t>
  </si>
  <si>
    <t>SGSI</t>
  </si>
  <si>
    <t>4.1</t>
  </si>
  <si>
    <t>Requerimientos Generales</t>
  </si>
  <si>
    <t>La organización debe establecer, implementar, operar, monitorizar, revisar, mantener y mejorar un SGSI documentado</t>
  </si>
  <si>
    <t>No implementado</t>
  </si>
  <si>
    <t>4.2</t>
  </si>
  <si>
    <t>Establecer y Gestionar el SGSI</t>
  </si>
  <si>
    <t>4.2.1</t>
  </si>
  <si>
    <t>Establecer el SGSI</t>
  </si>
  <si>
    <t>4.2.1 (a)</t>
  </si>
  <si>
    <t>Definir el alcance y los límites del SGSI</t>
  </si>
  <si>
    <t>Parcialmente implementado</t>
  </si>
  <si>
    <t>4.2.1 (b)</t>
  </si>
  <si>
    <t>Definir una política de SGSI</t>
  </si>
  <si>
    <t>4.2.1 (c)</t>
  </si>
  <si>
    <t>Definir el enfoque de la evaluación de Riesgos</t>
  </si>
  <si>
    <t>4.2.1 (d)</t>
  </si>
  <si>
    <t>Identificar los riesgos</t>
  </si>
  <si>
    <t>4.2.1 (e)</t>
  </si>
  <si>
    <t>Analizar y evaluar los riesgos</t>
  </si>
  <si>
    <t>4.2.1 (f)</t>
  </si>
  <si>
    <t>Identificar y evaluar opciones para el tratamiento de riesgos</t>
  </si>
  <si>
    <t>4.2.1 (g)</t>
  </si>
  <si>
    <t>Seleccionar objetivos de control y controles para el tratamientos de riesgos</t>
  </si>
  <si>
    <t>4.2.1 (h)</t>
  </si>
  <si>
    <t>Obtener la aprobación por parte de la dirección de los riesgos residuales propuestos</t>
  </si>
  <si>
    <t>4.2.1 (i)</t>
  </si>
  <si>
    <t>Obtener la autorización de la Dirección para implementar y operar el SGSI</t>
  </si>
  <si>
    <t>4.2.1 (j)</t>
  </si>
  <si>
    <t>Preparar una Declaración de aplicabilidad</t>
  </si>
  <si>
    <t>4.2.2</t>
  </si>
  <si>
    <t>Implementar el SGSI</t>
  </si>
  <si>
    <t>4.2.2 (a)</t>
  </si>
  <si>
    <t>Elaborar un plan de tratamiento de riesgos</t>
  </si>
  <si>
    <t>4.2.2 (b)</t>
  </si>
  <si>
    <t>Implementar el plan de tratamiento de riesgos para lograr los objetivos de control identificados</t>
  </si>
  <si>
    <t>4.2.2 (c)</t>
  </si>
  <si>
    <t>Implementar los controles seleccionados en 4.2.1g para llegar a los objetivos de control</t>
  </si>
  <si>
    <t>4.2.2 (d)</t>
  </si>
  <si>
    <t>Definir cómo medir la efectividad de los controles o grupos de controles seleccionados y especificar cómo estas mediciones van a ser utilizadas para evaluar la efectividad del control para producir resultados comparables y reproducibles (ver 4.2.3c)</t>
  </si>
  <si>
    <t>4.2.2 (e)</t>
  </si>
  <si>
    <t>Implementar programas de formación y concienciación  (ver 5.2.2)</t>
  </si>
  <si>
    <t>4.2.2 (f)</t>
  </si>
  <si>
    <t>Gestionar la operación del SGSI</t>
  </si>
  <si>
    <t>4.2.2 (g)</t>
  </si>
  <si>
    <t>Gestionar los recursos para el SGSI (ver 5.2)</t>
  </si>
  <si>
    <t>4.2.2 (h)</t>
  </si>
  <si>
    <r>
      <t>Implementar procedimientos y otros controles capaces de permitir una rápida detección de eventos de seguridad y respuesta a incidentes de seguridad (ver 4.2.3</t>
    </r>
    <r>
      <rPr>
        <vertAlign val="superscript"/>
        <sz val="10"/>
        <rFont val="Arial"/>
        <family val="2"/>
      </rPr>
      <t>a</t>
    </r>
    <r>
      <rPr>
        <sz val="10"/>
        <rFont val="Arial"/>
        <family val="2"/>
      </rPr>
      <t>)</t>
    </r>
  </si>
  <si>
    <t>4.2.3</t>
  </si>
  <si>
    <t>Monitorizar y Revisar el SGSI</t>
  </si>
  <si>
    <t>4.2.3 (a)</t>
  </si>
  <si>
    <t>Ejecutar procedimientos de monitorización y revisión y otros controles</t>
  </si>
  <si>
    <t>4.2.3 (b)</t>
  </si>
  <si>
    <t>Llevar a cabo revisiones periódicas de la efectividad del SGSI</t>
  </si>
  <si>
    <t>4.2.3 (c)</t>
  </si>
  <si>
    <t>Medir la efectividad de los controles para verificar que se cumplen los requerimientos de seguridad</t>
  </si>
  <si>
    <t>4.2.3 (d)</t>
  </si>
  <si>
    <t>Revisar las evaluaciones de riesgos en intervalos planificados y revisar los riesgos residuales y los niveles aceptables de riesgos identificados.</t>
  </si>
  <si>
    <t>4.2.3 (e)</t>
  </si>
  <si>
    <t>Llevar a cabo auditorías internas del SGSI de manera regular (ver 6)</t>
  </si>
  <si>
    <t>4.2.3 (f)</t>
  </si>
  <si>
    <t>Llevar a cabo una revisión por la dirección del SGSI de manera regular (ver 7.1)</t>
  </si>
  <si>
    <t>4.2.3 (g)</t>
  </si>
  <si>
    <t>Actualizar los planes de seguridad para tener en cuenta los hallazgos de las actividades de monitorización y revisión</t>
  </si>
  <si>
    <t>4.2.3 (h)</t>
  </si>
  <si>
    <t>Registrar acciones y eventos que podrían tener impacto en la efectividad o el rendimiento del SGSI (ver 4.3.3)</t>
  </si>
  <si>
    <t>4.2.4</t>
  </si>
  <si>
    <t>Mantener y mejorar el SGSI</t>
  </si>
  <si>
    <t>4.2.4 (a)</t>
  </si>
  <si>
    <t>Implementar las mejoras identificadas en el SGSI</t>
  </si>
  <si>
    <t>4.2.4 (b)</t>
  </si>
  <si>
    <t>Llevar a cabo las acciones correctivas y preventivas de acuerdo con 8.2 y 8.3</t>
  </si>
  <si>
    <t>4.2.4 (c)</t>
  </si>
  <si>
    <t>Comunicar las acciones y mejoras a todas las partes interesadas</t>
  </si>
  <si>
    <t>4.2.4 (d)</t>
  </si>
  <si>
    <t>Asegurar que las mejoras consiguen sus objetivos propuestos</t>
  </si>
  <si>
    <t>4.3</t>
  </si>
  <si>
    <t>Requerimientos de Documentación</t>
  </si>
  <si>
    <t>4.3.1</t>
  </si>
  <si>
    <t>Documentación General del SGSI</t>
  </si>
  <si>
    <t>4.3.1 (a)</t>
  </si>
  <si>
    <t>Documentar los procedimientos y objetivos de la política del SGSI  (ver 4.2.1b)</t>
  </si>
  <si>
    <t>4.3.1 (b)</t>
  </si>
  <si>
    <t>Alcance del SGSI (ver 4.2.1A)</t>
  </si>
  <si>
    <t>4.3.1 (c)</t>
  </si>
  <si>
    <t>Procedimientos y controles de apoyo al SGSI</t>
  </si>
  <si>
    <t>4.3.1 (d)</t>
  </si>
  <si>
    <t>Descripción de la metodología de evaluación de Riesgos (ver 4.2.1c)</t>
  </si>
  <si>
    <t>4.3.1 (e)</t>
  </si>
  <si>
    <t>Informe de evaluación de Riesgos (ver desde el 4.2.1c al 4.2.1g)</t>
  </si>
  <si>
    <t>4.3.1 (f)</t>
  </si>
  <si>
    <t>Plan de Tratamiento de Riesgos (ver 4.2.2b)</t>
  </si>
  <si>
    <t>4.3.1 (g)</t>
  </si>
  <si>
    <t>Procedimientos necesitados por la organización para asegurar la planificación efectiva, la operación y el control de sus procesos de seguridad de la información y describir cómo medir la efectividad de los controles (ver 4.2.3c)</t>
  </si>
  <si>
    <t>4.3.1 (h)</t>
  </si>
  <si>
    <t>Registros requeridos por este Estándar Internacional (ver 4.3.3)</t>
  </si>
  <si>
    <t>4.3.1 (i)</t>
  </si>
  <si>
    <t>Declaración de Aplicabilidad</t>
  </si>
  <si>
    <t>4.3.2</t>
  </si>
  <si>
    <t>Control de Documentos</t>
  </si>
  <si>
    <t>Documentos requeridos por el SGSI deberán ser protegidos y controlados. Un procedimiento documentado deberá ser establecido para definir las acciones de la dirección necesitadas para:</t>
  </si>
  <si>
    <t>4.3.2 (a)</t>
  </si>
  <si>
    <t>Aprobar documentos para su adecuación antes de su emisión</t>
  </si>
  <si>
    <t>4.3.2 (b)</t>
  </si>
  <si>
    <t>Revisar y actualizar documentos cuando sea necesario y re-aprobar documentos.</t>
  </si>
  <si>
    <t>4.3.2 (c)</t>
  </si>
  <si>
    <t>Asegurar que los cambios y que los estados de revisión actual de los documentos están identificados</t>
  </si>
  <si>
    <t>4.3.2 (d)</t>
  </si>
  <si>
    <t>Asegurar que las versiones pertinentes de documentos aplicables están disponible y a punto para ser usados</t>
  </si>
  <si>
    <t>4.3.2 (e)</t>
  </si>
  <si>
    <t>Asegurar que los documentos permanecen legibles y fácilmente identificables</t>
  </si>
  <si>
    <t>4.3.2 (f)</t>
  </si>
  <si>
    <t>Asegurar que los documentos están disponibles para aquellos que lo necesiten y son transferidos, almacenados y en última instancia, eliminados de acuerdo a los procedimientos aplicables en base a su clasificación</t>
  </si>
  <si>
    <t>4.3.2 (g)</t>
  </si>
  <si>
    <t>Asegurar que los documentos de procedencia externa están identificados.</t>
  </si>
  <si>
    <t>4.3.2 (h)</t>
  </si>
  <si>
    <t>Asegurar que la distribución de los documentos está controlada.</t>
  </si>
  <si>
    <t>4.3.2 (i)</t>
  </si>
  <si>
    <t>Prevenir el uso no intencionado de documentos obsoletos.</t>
  </si>
  <si>
    <t>4.3.2 (j)</t>
  </si>
  <si>
    <t>Aplicar una identificación adecuada a los documentos si éstos son retenidos para cualquier propósito.</t>
  </si>
  <si>
    <t>4.3.3</t>
  </si>
  <si>
    <t>Control de los Registros</t>
  </si>
  <si>
    <t>Los registros deben establecerse y mantenerse para proporcionar evidencias de conformidad a los requerimientos y a la eficacia del SGSI</t>
  </si>
  <si>
    <t>Los registros serán protegidos y controlados</t>
  </si>
  <si>
    <t>El SGSI debe tener en cuenta los requisitos legales o reglamentarios y las obligaciones contractuales.</t>
  </si>
  <si>
    <t>Los registros deben permanecer legibles, fácilmente identificables y recuperables.</t>
  </si>
  <si>
    <t>Los controles necesarios para la identificación, almacenamiento, protección, recuperación, tiempo de retención y disposición de los registros serán documentados e implementados.</t>
  </si>
  <si>
    <t>Se mantendrán registros de los resultados del proceso, como se indica en el apartado 4.2 y de todas las ocurrencias de incidentes de seguridad significativos relacionados con el SGSI.</t>
  </si>
  <si>
    <t>Gestión de la Responsabilidad</t>
  </si>
  <si>
    <t>5.1</t>
  </si>
  <si>
    <t>Compromiso de la dirección</t>
  </si>
  <si>
    <t>La dirección debe proporcionar evidencia de su compromiso con el establecimiento, implementación, operación, monitoreo, revisión, mantenimiento y mejora del SGSI por:</t>
  </si>
  <si>
    <t>5.1 (a)</t>
  </si>
  <si>
    <t>Establecer una política de SGSI</t>
  </si>
  <si>
    <t>5.1 (b)</t>
  </si>
  <si>
    <t>Asegurar de que se establecen los objetivos y los planes del ISMS</t>
  </si>
  <si>
    <t>5.1 (c)</t>
  </si>
  <si>
    <t>Establecer roles y responsabilidades para la seguridad de la información</t>
  </si>
  <si>
    <t>5.1 (d)</t>
  </si>
  <si>
    <t>Comunicar a la organización la importancia de satisfacer los objetivos de seguridad de la información y conforme a la política de seguridad de la información, sus responsabilidades en virtud de la ley así como la necesidad de la mejora continua</t>
  </si>
  <si>
    <t>5.1 (e)</t>
  </si>
  <si>
    <t>Proporcionar recursos suficientes para establecer, implementar, operar, monitorear, revisar, mantener y mejorar el SGSI (ver 5.2.1)</t>
  </si>
  <si>
    <t>5.1 (f)</t>
  </si>
  <si>
    <t>Decidir los criterios de aceptación de riesgos y los niveles de riesgo aceptables</t>
  </si>
  <si>
    <t>5.1 (g)</t>
  </si>
  <si>
    <t>Asegurarse de que las auditorías internas del SGSI se llevan a cabo (ver 6)</t>
  </si>
  <si>
    <t>5.1 (h)</t>
  </si>
  <si>
    <t>La realización de revisiones por la dirección del SGSI (ver 7)</t>
  </si>
  <si>
    <t>5.2</t>
  </si>
  <si>
    <t>Gestión de los recursos</t>
  </si>
  <si>
    <t>5.2.1</t>
  </si>
  <si>
    <t>Provisión de Recursos</t>
  </si>
  <si>
    <t>La organización deberá determinar y proveer los recursos necesarios para:</t>
  </si>
  <si>
    <t>5.2.1 (a)</t>
  </si>
  <si>
    <t>Establecer, implementar, operar, monitorear, revisar, mantener y mejorar un SGSI</t>
  </si>
  <si>
    <t>5.2.1 (b)</t>
  </si>
  <si>
    <t>Asegurar que los procedimientos de seguridad de la información son compatibles con los requerimientos del negocio</t>
  </si>
  <si>
    <t>5.2.1 (c)</t>
  </si>
  <si>
    <t>Identificar y abordar los requisitos legales y reglamentarios y las obligaciones contractuales de seguridad</t>
  </si>
  <si>
    <t>5.2.1 (d)</t>
  </si>
  <si>
    <t>Mantener la seguridad adecuada mediante la aplicación correcta de todos los controles implementados</t>
  </si>
  <si>
    <t>5.2.1 (e)</t>
  </si>
  <si>
    <t>Llevar a cabo revisiones cuando sea necesario, y dar una respuesta adecuada a los resultados de estas revisiones</t>
  </si>
  <si>
    <t>5.2.1 (f)</t>
  </si>
  <si>
    <t>Cuando sea necesario, mejorar la eficacia del SGSI</t>
  </si>
  <si>
    <t>5.2.2</t>
  </si>
  <si>
    <t>Formación, sensibilización y competencia</t>
  </si>
  <si>
    <t>La organización debe asegurarse de que todo el personal al que se le asigna responsabilidades definidas en el SGSI sean competentes para desempeñar las tareas requeridas por:</t>
  </si>
  <si>
    <t>5.2.2 (a)</t>
  </si>
  <si>
    <t>Determinar las competencias necesarias para el trabajo personal que realiza efectuando el SGSI</t>
  </si>
  <si>
    <t>5.2.2 (b)</t>
  </si>
  <si>
    <t>Proporcionar formación o tomar otras acciones (por ejemplo, el empleo de personal competente) para satisfacer estas necesidades</t>
  </si>
  <si>
    <t>5.2.2 (c)</t>
  </si>
  <si>
    <t>Evaluar la efectividad de las acciones llevadas a cabo</t>
  </si>
  <si>
    <t>5.2.2 (d)</t>
  </si>
  <si>
    <t>El mantenimiento de los registros de educación, formación, habilidades, experiencia y calificaciones (véase 4.3.3)</t>
  </si>
  <si>
    <t>Totalmente Implementado</t>
  </si>
  <si>
    <t>La organización también debe asegurar que todo el personal pertinente es consciente de la relevancia e importancia de sus actividades de seguridad de la información y de cómo contribuyen al logro de los objetivos del SGSI.</t>
  </si>
  <si>
    <t>Auditoría Interna del SGSI</t>
  </si>
  <si>
    <t>La organización debe llevar a cabo auditorías internas del SGSI a intervalos planificados para determinar si los objetivos del control, controles, procesos y procedimientos de su SGSI:</t>
  </si>
  <si>
    <t>6 (a)</t>
  </si>
  <si>
    <t>Cumplir con los requisitos de este Estándar Norma y la legislación o los reglamentos pertinentes</t>
  </si>
  <si>
    <t>6 (b)</t>
  </si>
  <si>
    <t xml:space="preserve">Cumplir con los requisitos de seguridad de la información identificados </t>
  </si>
  <si>
    <t>6 (c)</t>
  </si>
  <si>
    <t>Que está efectivamente implementado y mantenido</t>
  </si>
  <si>
    <t>6 (d)</t>
  </si>
  <si>
    <t>Desempeñe según lo esperado</t>
  </si>
  <si>
    <t>Que sea planificado un programa de auditoría</t>
  </si>
  <si>
    <t>La dirección responsable del área que esté siendo auditada debe asegurarse de que se toman acciones sin demora injustificada para eliminar las no conformidades detectadas y sus causas. Las actividades de seguimiento deben incluir la verificación de las acciones llevadas a cabo y el informe de resultados de la verificación (ver 8).</t>
  </si>
  <si>
    <t>Revisión por la dirección del SGSI</t>
  </si>
  <si>
    <t>7.1</t>
  </si>
  <si>
    <t>General</t>
  </si>
  <si>
    <t>La dirección revisará SGSI de la organización a intervalos planificados (por lo menos una vez al año) para asegurar su continua idoneidad, adecuación y eficacia</t>
  </si>
  <si>
    <t>7.2 (a)</t>
  </si>
  <si>
    <t>Información para la Revisión</t>
  </si>
  <si>
    <t>7.2</t>
  </si>
  <si>
    <t>La información para una revisión incluirá:</t>
  </si>
  <si>
    <t>Resultados de Auditorías y revisiones del SGSI</t>
  </si>
  <si>
    <t>7.2 (b)</t>
  </si>
  <si>
    <t>Los comentarios de las partes interesadas</t>
  </si>
  <si>
    <t>7.2 (c)</t>
  </si>
  <si>
    <t>Técnicas, productos o procedimientos, que podrían ser utilizados en la organización para mejorar el rendimiento y la eficacia del SGSI</t>
  </si>
  <si>
    <t>7.2 (d)</t>
  </si>
  <si>
    <t>Estado de las acciones preventivas y correctivas</t>
  </si>
  <si>
    <t>7.2 (e)</t>
  </si>
  <si>
    <t>Las vulnerabilidades o amenazas no tratadas adecuadamente en la evaluación de riesgos anterior</t>
  </si>
  <si>
    <t>7.2 (f)</t>
  </si>
  <si>
    <t>Los resultados de las mediciones de la eficacia</t>
  </si>
  <si>
    <t>7.2 (g)</t>
  </si>
  <si>
    <t xml:space="preserve">Las acciones de seguimiento de revisiones previas de la dirección </t>
  </si>
  <si>
    <t>7.2 (h)</t>
  </si>
  <si>
    <t>Todos los cambios que podrían afectar al SGSI</t>
  </si>
  <si>
    <t>7.2 (i)</t>
  </si>
  <si>
    <t>Recomendaciones de mejora</t>
  </si>
  <si>
    <t>Resultados de la Revisión</t>
  </si>
  <si>
    <t>El resultado de la revisión por la dirección deben incluir todas las decisiones y acciones relacionadas con lo siguiente:</t>
  </si>
  <si>
    <t>7.3 (a)</t>
  </si>
  <si>
    <t>Mejora de la eficacia del SGSI</t>
  </si>
  <si>
    <t>7.3 (b)</t>
  </si>
  <si>
    <t>Actualización del plan de tratamiento de riesgos y evaluación de riesgos</t>
  </si>
  <si>
    <t>7.3 (c)</t>
  </si>
  <si>
    <t>Modificación de los procedimientos y controles que la seguridad efecto la información, según sea necesario, para responder a eventos internos o externos que pueden influir en el SGSI</t>
  </si>
  <si>
    <t>7.3 (d)</t>
  </si>
  <si>
    <t>Necesidades de Recursos</t>
  </si>
  <si>
    <t>7.3 (e)</t>
  </si>
  <si>
    <t>Mejoras de cómo la efectividad de los controles está siendo medida</t>
  </si>
  <si>
    <t>Mejora del SGSI</t>
  </si>
  <si>
    <t>8.1</t>
  </si>
  <si>
    <t>Mejora continua</t>
  </si>
  <si>
    <t>La organización debe mejorar continuamente la eficacia del SGSI a través del uso de la política de seguridad de la información, los objetivos de seguridad de la información, resultados de las auditorías, el análisis de los eventos monitorizados, acciones correctivas y preventivas y la revisión por la dirección (véase 7).</t>
  </si>
  <si>
    <t>8.2 (a)</t>
  </si>
  <si>
    <t>Acción Correctiva</t>
  </si>
  <si>
    <t>La organización deberá tomar acciones para eliminar la causa de no conformidades con los requisitos del SGSI con el fin de prevenir la recurrencia de éstas. El procedimiento documentado de acciones correctivas debe definir requisitos para:</t>
  </si>
  <si>
    <t>Identificar las no conformidades</t>
  </si>
  <si>
    <t>8.2 (b)</t>
  </si>
  <si>
    <t>Determinar las causas de las no conformidades</t>
  </si>
  <si>
    <t>8.2 (c)</t>
  </si>
  <si>
    <t>Evaluar la necesidad de adoptar medidas para asegurar que las no conformidades no vuelvan a ocurrir</t>
  </si>
  <si>
    <t>8.2 (d)</t>
  </si>
  <si>
    <t>Determinar y aplicar las medidas correctivas necesarias</t>
  </si>
  <si>
    <t>8.2 (e)</t>
  </si>
  <si>
    <t>Registrar los resultados de las acciones tomadas (véase 4.3.3)</t>
  </si>
  <si>
    <t>8.2 (f)</t>
  </si>
  <si>
    <t>Revisar las acciones correctivas tomadas</t>
  </si>
  <si>
    <t>8.3 (a)</t>
  </si>
  <si>
    <t>Acción Preventiva</t>
  </si>
  <si>
    <t>La organización determinará acciones para eliminar las causas de no conformidades potenciales con los requisitos del SGSI con el fin de prevenir su ocurrencia. Las acciones preventivas tomadas deben ser apropiadas a los efectos de los problemas potenciales. El procedimiento documentado para las acciones preventivas deben definir requisitos para:</t>
  </si>
  <si>
    <t>Identificar no conformidades potenciales y sus causas</t>
  </si>
  <si>
    <t>8.3 (b)</t>
  </si>
  <si>
    <t>Evaluar la necesidad de actuar para prevenir la ocurrencia de no conformidades</t>
  </si>
  <si>
    <t>8.3 (c)</t>
  </si>
  <si>
    <t>Determinar e implementar las acciones preventivas necesarias</t>
  </si>
  <si>
    <t>8.3 (d)</t>
  </si>
  <si>
    <t>8.3 (e)</t>
  </si>
  <si>
    <t>Revisar las acciones preventivas tomadas</t>
  </si>
  <si>
    <t>La organización debe identificar cambios en los riesgos y determinar las necesidades de acciones preventivas centrando la atención en los riesgos que han cambiado significativamente</t>
  </si>
  <si>
    <t>Count</t>
  </si>
  <si>
    <t>Proportion</t>
  </si>
  <si>
    <t>Valoración</t>
  </si>
  <si>
    <t>Observaciones</t>
  </si>
  <si>
    <t>NC Mayores</t>
  </si>
  <si>
    <t>NC Menores</t>
  </si>
  <si>
    <t>Los Documentos requeridos por el SGSI deberán ser protegidos y controlados. Un procedimiento documentado deberá ser establecido para definir las acciones de la dirección necesitadas para:</t>
  </si>
  <si>
    <t>4.3.3 (a)</t>
  </si>
  <si>
    <t>4.3.3 (b)</t>
  </si>
  <si>
    <t>4.3.3 (c)</t>
  </si>
  <si>
    <t>4.3.3 (d)</t>
  </si>
  <si>
    <t>4.3.3 (e)</t>
  </si>
  <si>
    <t>Los controles necesarios para la identificación, almacenamiento, protección, recuperación, tiempo de retención y desechado de los registros serán documentados e implementados.</t>
  </si>
  <si>
    <t>4.3.3 (f)</t>
  </si>
  <si>
    <t>Anotaciones</t>
  </si>
  <si>
    <t>Proporcionar recursos suficientes para establecer, implementar, operar, monitorizar, revisar, mantener y mejorar el SGSI (ver 5.2.1)</t>
  </si>
  <si>
    <t>Establecer, implementar, operar, monitorizar, revisar, mantener y mejorar un SGSI</t>
  </si>
  <si>
    <t>Determinar las competencias necesarias para el personal que realiza trabajo efectivo en el SGSI</t>
  </si>
  <si>
    <t>6 (e)</t>
  </si>
  <si>
    <t>6 (f)</t>
  </si>
  <si>
    <t>8.2</t>
  </si>
  <si>
    <t>8.3</t>
  </si>
</sst>
</file>

<file path=xl/styles.xml><?xml version="1.0" encoding="utf-8"?>
<styleSheet xmlns="http://schemas.openxmlformats.org/spreadsheetml/2006/main">
  <numFmts count="3">
    <numFmt numFmtId="164" formatCode="GENERAL"/>
    <numFmt numFmtId="165" formatCode="0%"/>
    <numFmt numFmtId="166" formatCode="0.0"/>
  </numFmts>
  <fonts count="21">
    <font>
      <sz val="10"/>
      <name val="Arial"/>
      <family val="2"/>
    </font>
    <font>
      <sz val="10"/>
      <color indexed="13"/>
      <name val="Mangal"/>
      <family val="2"/>
    </font>
    <font>
      <sz val="10"/>
      <color indexed="63"/>
      <name val="Mangal"/>
      <family val="2"/>
    </font>
    <font>
      <sz val="10"/>
      <name val="Mangal"/>
      <family val="2"/>
    </font>
    <font>
      <b/>
      <sz val="20"/>
      <name val="Arial"/>
      <family val="2"/>
    </font>
    <font>
      <b/>
      <sz val="10"/>
      <name val="Arial"/>
      <family val="2"/>
    </font>
    <font>
      <b/>
      <sz val="9"/>
      <color indexed="9"/>
      <name val="Arial"/>
      <family val="2"/>
    </font>
    <font>
      <sz val="9"/>
      <name val="Arial"/>
      <family val="2"/>
    </font>
    <font>
      <sz val="8"/>
      <name val="Arial"/>
      <family val="2"/>
    </font>
    <font>
      <sz val="10"/>
      <color indexed="13"/>
      <name val="Arial"/>
      <family val="2"/>
    </font>
    <font>
      <sz val="12"/>
      <name val="Arial"/>
      <family val="2"/>
    </font>
    <font>
      <sz val="20"/>
      <name val="Arial"/>
      <family val="2"/>
    </font>
    <font>
      <b/>
      <sz val="24"/>
      <name val="Arial"/>
      <family val="2"/>
    </font>
    <font>
      <b/>
      <sz val="12"/>
      <name val="Arial"/>
      <family val="2"/>
    </font>
    <font>
      <b/>
      <sz val="16"/>
      <name val="Arial"/>
      <family val="2"/>
    </font>
    <font>
      <b/>
      <sz val="18"/>
      <color indexed="9"/>
      <name val="Arial"/>
      <family val="2"/>
    </font>
    <font>
      <sz val="14"/>
      <name val="Arial"/>
      <family val="2"/>
    </font>
    <font>
      <b/>
      <sz val="14"/>
      <color indexed="8"/>
      <name val="Arial"/>
      <family val="2"/>
    </font>
    <font>
      <b/>
      <sz val="12"/>
      <color indexed="8"/>
      <name val="Arial"/>
      <family val="2"/>
    </font>
    <font>
      <vertAlign val="superscript"/>
      <sz val="10"/>
      <name val="Arial"/>
      <family val="2"/>
    </font>
    <font>
      <b/>
      <sz val="10"/>
      <color indexed="9"/>
      <name val="Arial"/>
      <family val="2"/>
    </font>
  </fonts>
  <fills count="16">
    <fill>
      <patternFill/>
    </fill>
    <fill>
      <patternFill patternType="gray125"/>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23"/>
        <bgColor indexed="64"/>
      </patternFill>
    </fill>
    <fill>
      <patternFill patternType="solid">
        <fgColor indexed="31"/>
        <bgColor indexed="64"/>
      </patternFill>
    </fill>
    <fill>
      <patternFill patternType="solid">
        <fgColor indexed="41"/>
        <bgColor indexed="64"/>
      </patternFill>
    </fill>
    <fill>
      <patternFill patternType="solid">
        <fgColor indexed="27"/>
        <bgColor indexed="64"/>
      </patternFill>
    </fill>
    <fill>
      <patternFill patternType="solid">
        <fgColor indexed="19"/>
        <bgColor indexed="64"/>
      </patternFill>
    </fill>
    <fill>
      <patternFill patternType="solid">
        <fgColor indexed="42"/>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s>
  <borders count="14">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5" borderId="0" applyNumberFormat="0" applyBorder="0" applyAlignment="0" applyProtection="0"/>
    <xf numFmtId="164" fontId="3" fillId="6" borderId="0" applyNumberFormat="0" applyBorder="0" applyAlignment="0" applyProtection="0"/>
  </cellStyleXfs>
  <cellXfs count="73">
    <xf numFmtId="164" fontId="0" fillId="0" borderId="0" xfId="0" applyAlignment="1">
      <alignment/>
    </xf>
    <xf numFmtId="164" fontId="4" fillId="0" borderId="0" xfId="0" applyFont="1" applyAlignment="1">
      <alignment/>
    </xf>
    <xf numFmtId="164" fontId="5" fillId="4" borderId="1" xfId="0" applyFont="1" applyFill="1" applyBorder="1" applyAlignment="1">
      <alignment horizontal="left" vertical="center"/>
    </xf>
    <xf numFmtId="164" fontId="5" fillId="4" borderId="1" xfId="0" applyFont="1" applyFill="1" applyBorder="1" applyAlignment="1">
      <alignment horizontal="center" wrapText="1"/>
    </xf>
    <xf numFmtId="164" fontId="6" fillId="7" borderId="1" xfId="0" applyFont="1" applyFill="1" applyBorder="1" applyAlignment="1">
      <alignment horizontal="left" vertical="top" wrapText="1"/>
    </xf>
    <xf numFmtId="165" fontId="0" fillId="0" borderId="1" xfId="0" applyNumberFormat="1" applyBorder="1" applyAlignment="1">
      <alignment horizontal="center"/>
    </xf>
    <xf numFmtId="164" fontId="0" fillId="0" borderId="1" xfId="0" applyNumberFormat="1" applyBorder="1" applyAlignment="1">
      <alignment horizontal="center"/>
    </xf>
    <xf numFmtId="164" fontId="5" fillId="0" borderId="0" xfId="0" applyFont="1" applyAlignment="1">
      <alignment/>
    </xf>
    <xf numFmtId="164" fontId="5" fillId="4" borderId="1" xfId="0" applyFont="1" applyFill="1" applyBorder="1" applyAlignment="1">
      <alignment horizontal="center" vertical="center"/>
    </xf>
    <xf numFmtId="164" fontId="0" fillId="2" borderId="1" xfId="0" applyFont="1" applyFill="1" applyBorder="1" applyAlignment="1">
      <alignment horizontal="center" vertical="center"/>
    </xf>
    <xf numFmtId="165" fontId="0" fillId="0" borderId="1" xfId="0" applyNumberFormat="1" applyBorder="1" applyAlignment="1">
      <alignment horizontal="center" vertical="center"/>
    </xf>
    <xf numFmtId="164" fontId="7" fillId="0" borderId="1" xfId="0" applyFont="1" applyBorder="1" applyAlignment="1">
      <alignment horizontal="left" vertical="center"/>
    </xf>
    <xf numFmtId="164" fontId="8" fillId="0" borderId="1" xfId="0" applyFont="1" applyBorder="1" applyAlignment="1">
      <alignment horizontal="left" vertical="center" wrapText="1"/>
    </xf>
    <xf numFmtId="164" fontId="0" fillId="0" borderId="1" xfId="0" applyBorder="1" applyAlignment="1">
      <alignment/>
    </xf>
    <xf numFmtId="164" fontId="0" fillId="0" borderId="1" xfId="0" applyFont="1" applyBorder="1" applyAlignment="1">
      <alignment horizontal="center" vertical="center"/>
    </xf>
    <xf numFmtId="164" fontId="0" fillId="4" borderId="1" xfId="0" applyFont="1" applyFill="1" applyBorder="1" applyAlignment="1">
      <alignment horizontal="center" vertical="center"/>
    </xf>
    <xf numFmtId="164" fontId="0" fillId="8" borderId="1" xfId="0" applyFont="1" applyFill="1" applyBorder="1" applyAlignment="1">
      <alignment horizontal="center" vertical="center"/>
    </xf>
    <xf numFmtId="164" fontId="5" fillId="4" borderId="1" xfId="0" applyFont="1" applyFill="1" applyBorder="1" applyAlignment="1">
      <alignment/>
    </xf>
    <xf numFmtId="164" fontId="0" fillId="5" borderId="1" xfId="0" applyFont="1" applyFill="1" applyBorder="1" applyAlignment="1">
      <alignment/>
    </xf>
    <xf numFmtId="164" fontId="9" fillId="2" borderId="1" xfId="0" applyFont="1" applyFill="1" applyBorder="1" applyAlignment="1">
      <alignment/>
    </xf>
    <xf numFmtId="164" fontId="0" fillId="9" borderId="1" xfId="0" applyFont="1" applyFill="1" applyBorder="1" applyAlignment="1">
      <alignment/>
    </xf>
    <xf numFmtId="164" fontId="10" fillId="0" borderId="0" xfId="0" applyFont="1" applyAlignment="1">
      <alignment horizontal="center" vertical="center"/>
    </xf>
    <xf numFmtId="164" fontId="0" fillId="0" borderId="0" xfId="0" applyAlignment="1">
      <alignment vertical="center"/>
    </xf>
    <xf numFmtId="164" fontId="11" fillId="0" borderId="0" xfId="0" applyFont="1" applyAlignment="1">
      <alignment/>
    </xf>
    <xf numFmtId="164" fontId="12" fillId="0" borderId="0" xfId="0" applyFont="1" applyBorder="1" applyAlignment="1">
      <alignment horizontal="center"/>
    </xf>
    <xf numFmtId="164" fontId="10" fillId="0" borderId="0" xfId="0" applyFont="1" applyAlignment="1">
      <alignment horizontal="center"/>
    </xf>
    <xf numFmtId="164" fontId="13" fillId="10" borderId="2" xfId="0" applyFont="1" applyFill="1" applyBorder="1" applyAlignment="1">
      <alignment horizontal="center" wrapText="1"/>
    </xf>
    <xf numFmtId="164" fontId="14" fillId="10" borderId="3" xfId="0" applyFont="1" applyFill="1" applyBorder="1" applyAlignment="1">
      <alignment horizontal="center" wrapText="1"/>
    </xf>
    <xf numFmtId="164" fontId="14" fillId="10" borderId="4" xfId="0" applyFont="1" applyFill="1" applyBorder="1" applyAlignment="1">
      <alignment horizontal="center" wrapText="1"/>
    </xf>
    <xf numFmtId="164" fontId="15" fillId="11" borderId="5" xfId="0" applyFont="1" applyFill="1" applyBorder="1" applyAlignment="1">
      <alignment horizontal="center"/>
    </xf>
    <xf numFmtId="164" fontId="15" fillId="11" borderId="6" xfId="0" applyFont="1" applyFill="1" applyBorder="1" applyAlignment="1">
      <alignment wrapText="1"/>
    </xf>
    <xf numFmtId="164" fontId="15" fillId="11" borderId="7" xfId="0" applyFont="1" applyFill="1" applyBorder="1" applyAlignment="1">
      <alignment wrapText="1"/>
    </xf>
    <xf numFmtId="164" fontId="16" fillId="0" borderId="0" xfId="0" applyFont="1" applyAlignment="1">
      <alignment/>
    </xf>
    <xf numFmtId="164" fontId="17" fillId="12" borderId="5" xfId="0" applyFont="1" applyFill="1" applyBorder="1" applyAlignment="1">
      <alignment horizontal="center"/>
    </xf>
    <xf numFmtId="164" fontId="17" fillId="12" borderId="6" xfId="0" applyFont="1" applyFill="1" applyBorder="1" applyAlignment="1">
      <alignment horizontal="left" wrapText="1"/>
    </xf>
    <xf numFmtId="164" fontId="17" fillId="12" borderId="7" xfId="0" applyFont="1" applyFill="1" applyBorder="1" applyAlignment="1">
      <alignment horizontal="left" wrapText="1"/>
    </xf>
    <xf numFmtId="164" fontId="10" fillId="0" borderId="5" xfId="0" applyFont="1" applyBorder="1" applyAlignment="1">
      <alignment horizontal="center" vertical="center"/>
    </xf>
    <xf numFmtId="164" fontId="0" fillId="0" borderId="8" xfId="0" applyFont="1" applyBorder="1" applyAlignment="1">
      <alignment vertical="center" wrapText="1"/>
    </xf>
    <xf numFmtId="164" fontId="6" fillId="13" borderId="9" xfId="0" applyFont="1" applyFill="1" applyBorder="1" applyAlignment="1">
      <alignment horizontal="center" vertical="center" wrapText="1"/>
    </xf>
    <xf numFmtId="164" fontId="13" fillId="0" borderId="0" xfId="0" applyFont="1" applyAlignment="1">
      <alignment/>
    </xf>
    <xf numFmtId="164" fontId="18" fillId="14" borderId="5" xfId="0" applyFont="1" applyFill="1" applyBorder="1" applyAlignment="1">
      <alignment horizontal="center"/>
    </xf>
    <xf numFmtId="164" fontId="18" fillId="14" borderId="6" xfId="0" applyFont="1" applyFill="1" applyBorder="1" applyAlignment="1">
      <alignment horizontal="left" wrapText="1"/>
    </xf>
    <xf numFmtId="164" fontId="18" fillId="14" borderId="7" xfId="0" applyFont="1" applyFill="1" applyBorder="1" applyAlignment="1">
      <alignment horizontal="center" wrapText="1"/>
    </xf>
    <xf numFmtId="164" fontId="0" fillId="0" borderId="0" xfId="0" applyAlignment="1">
      <alignment/>
    </xf>
    <xf numFmtId="164" fontId="10" fillId="0" borderId="10" xfId="0" applyFont="1" applyBorder="1" applyAlignment="1">
      <alignment horizontal="center" vertical="center"/>
    </xf>
    <xf numFmtId="164" fontId="0" fillId="0" borderId="11" xfId="0" applyFont="1" applyBorder="1" applyAlignment="1">
      <alignment vertical="center" wrapText="1"/>
    </xf>
    <xf numFmtId="164" fontId="0" fillId="0" borderId="0" xfId="0" applyFont="1" applyAlignment="1">
      <alignment horizontal="center" vertical="center"/>
    </xf>
    <xf numFmtId="164" fontId="20" fillId="13" borderId="0" xfId="0" applyFont="1" applyFill="1" applyAlignment="1">
      <alignment horizontal="center" vertical="center"/>
    </xf>
    <xf numFmtId="164" fontId="0" fillId="0" borderId="0" xfId="0" applyNumberFormat="1" applyAlignment="1">
      <alignment horizontal="center" vertical="center"/>
    </xf>
    <xf numFmtId="164" fontId="10" fillId="0" borderId="12" xfId="0" applyFont="1" applyBorder="1" applyAlignment="1">
      <alignment horizontal="center" vertical="center"/>
    </xf>
    <xf numFmtId="164" fontId="10" fillId="0" borderId="13" xfId="0" applyFont="1" applyBorder="1" applyAlignment="1">
      <alignment horizontal="center" vertical="center"/>
    </xf>
    <xf numFmtId="164" fontId="14" fillId="10" borderId="1" xfId="0" applyFont="1" applyFill="1" applyBorder="1" applyAlignment="1">
      <alignment horizontal="center" wrapText="1"/>
    </xf>
    <xf numFmtId="164" fontId="15" fillId="11" borderId="1" xfId="0" applyFont="1" applyFill="1" applyBorder="1" applyAlignment="1">
      <alignment wrapText="1"/>
    </xf>
    <xf numFmtId="164" fontId="5" fillId="15" borderId="1" xfId="0" applyFont="1" applyFill="1" applyBorder="1" applyAlignment="1">
      <alignment horizontal="right"/>
    </xf>
    <xf numFmtId="164" fontId="17" fillId="12" borderId="1" xfId="0" applyFont="1" applyFill="1" applyBorder="1" applyAlignment="1">
      <alignment horizontal="left" wrapText="1"/>
    </xf>
    <xf numFmtId="164" fontId="17" fillId="12" borderId="1" xfId="0" applyFont="1" applyFill="1" applyBorder="1" applyAlignment="1">
      <alignment horizontal="right" wrapText="1"/>
    </xf>
    <xf numFmtId="164" fontId="0" fillId="0" borderId="1" xfId="0" applyFont="1" applyBorder="1" applyAlignment="1">
      <alignment vertical="center" wrapText="1"/>
    </xf>
    <xf numFmtId="164" fontId="0" fillId="0" borderId="1" xfId="0" applyBorder="1" applyAlignment="1">
      <alignment horizontal="left" vertical="top" wrapText="1"/>
    </xf>
    <xf numFmtId="164" fontId="18" fillId="14" borderId="1" xfId="0" applyFont="1" applyFill="1" applyBorder="1" applyAlignment="1">
      <alignment horizontal="left" wrapText="1"/>
    </xf>
    <xf numFmtId="164" fontId="0" fillId="8" borderId="0" xfId="0" applyFill="1" applyAlignment="1">
      <alignment/>
    </xf>
    <xf numFmtId="164" fontId="5" fillId="9" borderId="1" xfId="0" applyFont="1" applyFill="1" applyBorder="1" applyAlignment="1">
      <alignment horizontal="right"/>
    </xf>
    <xf numFmtId="164" fontId="0" fillId="0" borderId="1" xfId="0" applyBorder="1" applyAlignment="1">
      <alignment horizontal="center" vertical="center"/>
    </xf>
    <xf numFmtId="166" fontId="0" fillId="0" borderId="0" xfId="0" applyNumberFormat="1" applyAlignment="1">
      <alignment/>
    </xf>
    <xf numFmtId="166" fontId="17" fillId="12" borderId="1" xfId="0" applyNumberFormat="1" applyFont="1" applyFill="1" applyBorder="1" applyAlignment="1">
      <alignment horizontal="right" wrapText="1"/>
    </xf>
    <xf numFmtId="164" fontId="17" fillId="0" borderId="1" xfId="0" applyFont="1" applyFill="1" applyBorder="1" applyAlignment="1">
      <alignment horizontal="left" vertical="top" wrapText="1"/>
    </xf>
    <xf numFmtId="164" fontId="18" fillId="0" borderId="1" xfId="0" applyFont="1" applyFill="1" applyBorder="1" applyAlignment="1">
      <alignment horizontal="left" vertical="top" wrapText="1"/>
    </xf>
    <xf numFmtId="166" fontId="18" fillId="14" borderId="1" xfId="0" applyNumberFormat="1" applyFont="1" applyFill="1" applyBorder="1" applyAlignment="1">
      <alignment horizontal="right" wrapText="1"/>
    </xf>
    <xf numFmtId="164" fontId="0" fillId="0" borderId="0" xfId="0" applyFill="1" applyAlignment="1">
      <alignment/>
    </xf>
    <xf numFmtId="164" fontId="17" fillId="0" borderId="1" xfId="0" applyFont="1" applyFill="1" applyBorder="1" applyAlignment="1">
      <alignment horizontal="left" wrapText="1"/>
    </xf>
    <xf numFmtId="164" fontId="18" fillId="0" borderId="1" xfId="0" applyFont="1" applyFill="1" applyBorder="1" applyAlignment="1">
      <alignment horizontal="left" wrapText="1"/>
    </xf>
    <xf numFmtId="164" fontId="15" fillId="11" borderId="1" xfId="0" applyFont="1" applyFill="1" applyBorder="1" applyAlignment="1">
      <alignment horizontal="center"/>
    </xf>
    <xf numFmtId="164" fontId="17" fillId="12" borderId="1" xfId="0" applyFont="1" applyFill="1" applyBorder="1" applyAlignment="1">
      <alignment horizontal="center"/>
    </xf>
    <xf numFmtId="164" fontId="10" fillId="0" borderId="1" xfId="0" applyFont="1" applyBorder="1" applyAlignment="1">
      <alignment horizontal="center" vertical="center"/>
    </xf>
  </cellXfs>
  <cellStyles count="11">
    <cellStyle name="Normal" xfId="0"/>
    <cellStyle name="Comma" xfId="15"/>
    <cellStyle name="Comma [0]" xfId="16"/>
    <cellStyle name="Currency" xfId="17"/>
    <cellStyle name="Currency [0]" xfId="18"/>
    <cellStyle name="Percent" xfId="19"/>
    <cellStyle name="L0" xfId="20"/>
    <cellStyle name="L1" xfId="21"/>
    <cellStyle name="L2" xfId="22"/>
    <cellStyle name="L3" xfId="23"/>
    <cellStyle name="L4" xfId="24"/>
  </cellStyles>
  <dxfs count="8">
    <dxf>
      <font>
        <b val="0"/>
        <color rgb="FFFFFF00"/>
      </font>
      <fill>
        <patternFill patternType="solid">
          <fgColor rgb="FFFF420E"/>
          <bgColor rgb="FFFF0000"/>
        </patternFill>
      </fill>
      <border/>
    </dxf>
    <dxf>
      <font>
        <b val="0"/>
        <color rgb="FF333333"/>
      </font>
      <fill>
        <patternFill patternType="solid">
          <fgColor rgb="FFFF9966"/>
          <bgColor rgb="FFFF950E"/>
        </patternFill>
      </fill>
      <border/>
    </dxf>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color rgb="FFFFFFFF"/>
      </font>
      <fill>
        <patternFill patternType="solid">
          <fgColor rgb="FFFF420E"/>
          <bgColor rgb="FFFF6600"/>
        </patternFill>
      </fill>
      <border/>
    </dxf>
    <dxf>
      <font>
        <b val="0"/>
        <color rgb="FFFFFFFF"/>
      </font>
      <fill>
        <patternFill patternType="solid">
          <fgColor rgb="FF800000"/>
          <bgColor rgb="FF800000"/>
        </patternFill>
      </fill>
      <border/>
    </dxf>
    <dxf>
      <font>
        <b val="0"/>
        <color rgb="FFFFFFFF"/>
      </font>
      <fill>
        <patternFill patternType="solid">
          <fgColor rgb="FF008080"/>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19"/>
      <rgbColor rgb="009999FF"/>
      <rgbColor rgb="00993366"/>
      <rgbColor rgb="00FFFFCC"/>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B3B3B3"/>
      <rgbColor rgb="00004586"/>
      <rgbColor rgb="00339966"/>
      <rgbColor rgb="00003300"/>
      <rgbColor rgb="00333300"/>
      <rgbColor rgb="00FF420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strRef>
              <c:f>Resumen!$E$3</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Resumen!$B$4:$D$8</c:f>
              <c:multiLvlStrCache/>
            </c:multiLvlStrRef>
          </c:cat>
          <c:val>
            <c:numRef>
              <c:f>Resumen!$E$4:$E$8</c:f>
              <c:numCache/>
            </c:numRef>
          </c:val>
        </c:ser>
        <c:axId val="28606866"/>
        <c:axId val="56135203"/>
      </c:radarChart>
      <c:dateAx>
        <c:axId val="28606866"/>
        <c:scaling>
          <c:orientation val="maxMin"/>
        </c:scaling>
        <c:axPos val="b"/>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56135203"/>
        <c:crossesAt val="0"/>
        <c:auto val="0"/>
        <c:noMultiLvlLbl val="0"/>
      </c:dateAx>
      <c:valAx>
        <c:axId val="56135203"/>
        <c:scaling>
          <c:orientation val="minMax"/>
          <c:min val="0"/>
        </c:scaling>
        <c:axPos val="r"/>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28606866"/>
        <c:crossesAt val="1"/>
        <c:crossBetween val="midCat"/>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Resumen!$H$3</c:f>
            </c:strRef>
          </c:tx>
          <c:spPr>
            <a:solidFill>
              <a:srgbClr val="00FF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Resumen!$B$4:$D$8</c:f>
              <c:multiLvlStrCache/>
            </c:multiLvlStrRef>
          </c:cat>
          <c:val>
            <c:numRef>
              <c:f>Resumen!$H$4:$H$8</c:f>
              <c:numCache/>
            </c:numRef>
          </c:val>
        </c:ser>
        <c:ser>
          <c:idx val="1"/>
          <c:order val="1"/>
          <c:tx>
            <c:strRef>
              <c:f>Resumen!$G$3</c:f>
            </c:strRef>
          </c:tx>
          <c:spPr>
            <a:solidFill>
              <a:srgbClr val="FF996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Resumen!$B$4:$D$8</c:f>
              <c:multiLvlStrCache/>
            </c:multiLvlStrRef>
          </c:cat>
          <c:val>
            <c:numRef>
              <c:f>Resumen!$G$4:$G$8</c:f>
              <c:numCache/>
            </c:numRef>
          </c:val>
        </c:ser>
        <c:ser>
          <c:idx val="2"/>
          <c:order val="2"/>
          <c:tx>
            <c:strRef>
              <c:f>Resumen!$F$3</c:f>
            </c:strRef>
          </c:tx>
          <c:spPr>
            <a:solidFill>
              <a:srgbClr val="FF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Resumen!$B$4:$D$8</c:f>
              <c:multiLvlStrCache/>
            </c:multiLvlStrRef>
          </c:cat>
          <c:val>
            <c:numRef>
              <c:f>Resumen!$F$4:$F$8</c:f>
              <c:numCache/>
            </c:numRef>
          </c:val>
        </c:ser>
        <c:gapWidth val="100"/>
        <c:axId val="35454780"/>
        <c:axId val="50657565"/>
      </c:barChart>
      <c:dateAx>
        <c:axId val="3545478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50657565"/>
        <c:crossesAt val="0"/>
        <c:auto val="0"/>
        <c:noMultiLvlLbl val="0"/>
      </c:dateAx>
      <c:valAx>
        <c:axId val="50657565"/>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35454780"/>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pie3DChart>
        <c:varyColors val="1"/>
        <c:ser>
          <c:idx val="0"/>
          <c:order val="0"/>
          <c:tx>
            <c:strRef>
              <c:f>Resumen!$C$23</c:f>
            </c:strRef>
          </c:tx>
          <c:spPr>
            <a:solidFill>
              <a:srgbClr val="FF0000"/>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a:ln w="3175">
                <a:noFill/>
              </a:ln>
            </c:spPr>
          </c:dPt>
          <c:dPt>
            <c:idx val="1"/>
            <c:spPr>
              <a:solidFill>
                <a:srgbClr val="FF420E"/>
              </a:solidFill>
              <a:ln w="3175">
                <a:noFill/>
              </a:ln>
            </c:spPr>
          </c:dPt>
          <c:dPt>
            <c:idx val="2"/>
            <c:spPr>
              <a:solidFill>
                <a:srgbClr val="FFD320"/>
              </a:solidFill>
              <a:ln w="3175">
                <a:noFill/>
              </a:ln>
            </c:spPr>
          </c:dPt>
          <c:dLbls>
            <c:dLbl>
              <c:idx val="0"/>
            </c:dLbl>
            <c:dLbl>
              <c:idx val="1"/>
            </c:dLbl>
            <c:dLbl>
              <c:idx val="2"/>
            </c:dLbl>
            <c:delete val="1"/>
          </c:dLbls>
          <c:cat>
            <c:strRef>
              <c:f>Resumen!$B$24:$B$26</c:f>
              <c:strCache/>
            </c:strRef>
          </c:cat>
          <c:val>
            <c:numRef>
              <c:f>Resumen!$C$24:$C$26</c:f>
              <c:numCache/>
            </c:numRef>
          </c:val>
        </c:ser>
      </c:pie3D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295275</xdr:colOff>
      <xdr:row>1</xdr:row>
      <xdr:rowOff>38100</xdr:rowOff>
    </xdr:from>
    <xdr:to>
      <xdr:col>18</xdr:col>
      <xdr:colOff>295275</xdr:colOff>
      <xdr:row>16</xdr:row>
      <xdr:rowOff>28575</xdr:rowOff>
    </xdr:to>
    <xdr:graphicFrame>
      <xdr:nvGraphicFramePr>
        <xdr:cNvPr id="1" name="Chart 1"/>
        <xdr:cNvGraphicFramePr/>
      </xdr:nvGraphicFramePr>
      <xdr:xfrm>
        <a:off x="6858000" y="371475"/>
        <a:ext cx="6943725" cy="3752850"/>
      </xdr:xfrm>
      <a:graphic>
        <a:graphicData uri="http://schemas.openxmlformats.org/drawingml/2006/chart">
          <c:chart xmlns:c="http://schemas.openxmlformats.org/drawingml/2006/chart" r:id="rId1"/>
        </a:graphicData>
      </a:graphic>
    </xdr:graphicFrame>
    <xdr:clientData/>
  </xdr:twoCellAnchor>
  <xdr:twoCellAnchor editAs="absolute">
    <xdr:from>
      <xdr:col>9</xdr:col>
      <xdr:colOff>295275</xdr:colOff>
      <xdr:row>16</xdr:row>
      <xdr:rowOff>238125</xdr:rowOff>
    </xdr:from>
    <xdr:to>
      <xdr:col>18</xdr:col>
      <xdr:colOff>228600</xdr:colOff>
      <xdr:row>31</xdr:row>
      <xdr:rowOff>0</xdr:rowOff>
    </xdr:to>
    <xdr:graphicFrame>
      <xdr:nvGraphicFramePr>
        <xdr:cNvPr id="2" name="Chart 2"/>
        <xdr:cNvGraphicFramePr/>
      </xdr:nvGraphicFramePr>
      <xdr:xfrm>
        <a:off x="6858000" y="4333875"/>
        <a:ext cx="6877050" cy="320040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352425</xdr:colOff>
      <xdr:row>26</xdr:row>
      <xdr:rowOff>114300</xdr:rowOff>
    </xdr:from>
    <xdr:to>
      <xdr:col>8</xdr:col>
      <xdr:colOff>276225</xdr:colOff>
      <xdr:row>47</xdr:row>
      <xdr:rowOff>114300</xdr:rowOff>
    </xdr:to>
    <xdr:graphicFrame>
      <xdr:nvGraphicFramePr>
        <xdr:cNvPr id="3" name="Chart 3"/>
        <xdr:cNvGraphicFramePr/>
      </xdr:nvGraphicFramePr>
      <xdr:xfrm>
        <a:off x="600075" y="6838950"/>
        <a:ext cx="5467350" cy="3400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I26"/>
  <sheetViews>
    <sheetView showGridLines="0" tabSelected="1" workbookViewId="0" topLeftCell="A10">
      <selection activeCell="J13" sqref="J13"/>
    </sheetView>
  </sheetViews>
  <sheetFormatPr defaultColWidth="11.421875" defaultRowHeight="12.75"/>
  <cols>
    <col min="1" max="1" width="3.7109375" style="0" customWidth="1"/>
    <col min="2" max="2" width="13.7109375" style="0" customWidth="1"/>
    <col min="3" max="16384" width="11.57421875" style="0" customWidth="1"/>
  </cols>
  <sheetData>
    <row r="1" ht="26.25">
      <c r="B1" s="1" t="s">
        <v>0</v>
      </c>
    </row>
    <row r="3" spans="2:8" ht="38.25">
      <c r="B3" s="2" t="s">
        <v>1</v>
      </c>
      <c r="C3" s="2"/>
      <c r="D3" s="2"/>
      <c r="E3" s="3" t="s">
        <v>2</v>
      </c>
      <c r="F3" s="3" t="s">
        <v>3</v>
      </c>
      <c r="G3" s="3" t="s">
        <v>4</v>
      </c>
      <c r="H3" s="3" t="s">
        <v>5</v>
      </c>
    </row>
    <row r="4" spans="2:8" ht="12.75" customHeight="1">
      <c r="B4" s="4" t="s">
        <v>6</v>
      </c>
      <c r="C4" s="4"/>
      <c r="D4" s="4"/>
      <c r="E4" s="5">
        <f>Seccion_4!$E$2</f>
        <v>0.006635802469135803</v>
      </c>
      <c r="F4" s="6">
        <f>Seccion_4!$H$9</f>
        <v>56</v>
      </c>
      <c r="G4" s="6">
        <f>Seccion_4!$H$10</f>
        <v>0</v>
      </c>
      <c r="H4" s="6">
        <f>Seccion_4!$H$11</f>
        <v>0</v>
      </c>
    </row>
    <row r="5" spans="2:8" ht="23.25" customHeight="1">
      <c r="B5" s="4" t="s">
        <v>7</v>
      </c>
      <c r="C5" s="4"/>
      <c r="D5" s="4"/>
      <c r="E5" s="5">
        <f>Seccion_5!$E$2</f>
        <v>0.07916666666666666</v>
      </c>
      <c r="F5" s="6">
        <f>Seccion_5!$H$9</f>
        <v>19</v>
      </c>
      <c r="G5" s="6">
        <f>Seccion_5!$H$10</f>
        <v>0</v>
      </c>
      <c r="H5" s="6">
        <f>Seccion_5!$H$11</f>
        <v>1</v>
      </c>
    </row>
    <row r="6" spans="2:8" ht="23.25" customHeight="1">
      <c r="B6" s="4" t="s">
        <v>8</v>
      </c>
      <c r="C6" s="4"/>
      <c r="D6" s="4"/>
      <c r="E6" s="5">
        <f>Seccion_6!$E$2</f>
        <v>0</v>
      </c>
      <c r="F6" s="6">
        <f>Seccion_6!$H$9</f>
        <v>6</v>
      </c>
      <c r="G6" s="6">
        <f>Seccion_6!$H$10</f>
        <v>0</v>
      </c>
      <c r="H6" s="6">
        <f>Seccion_6!$H$11</f>
        <v>0</v>
      </c>
    </row>
    <row r="7" spans="2:8" ht="23.25" customHeight="1">
      <c r="B7" s="4" t="s">
        <v>9</v>
      </c>
      <c r="C7" s="4"/>
      <c r="D7" s="4"/>
      <c r="E7" s="5">
        <f>Seccion_7!$E$2</f>
        <v>0</v>
      </c>
      <c r="F7" s="6">
        <f>Seccion_7!$H$9</f>
        <v>15</v>
      </c>
      <c r="G7" s="6">
        <f>Seccion_7!$H$10</f>
        <v>0</v>
      </c>
      <c r="H7" s="6">
        <f>Seccion_7!$H$11</f>
        <v>0</v>
      </c>
    </row>
    <row r="8" spans="2:8" ht="12.75" customHeight="1">
      <c r="B8" s="4" t="s">
        <v>10</v>
      </c>
      <c r="C8" s="4"/>
      <c r="D8" s="4"/>
      <c r="E8" s="5">
        <f>Seccion_8!$E$2</f>
        <v>0</v>
      </c>
      <c r="F8" s="6">
        <f>Seccion_8!$H$9</f>
        <v>13</v>
      </c>
      <c r="G8" s="6">
        <f>Seccion_8!$H$10</f>
        <v>0</v>
      </c>
      <c r="H8" s="6">
        <f>Seccion_8!$H$11</f>
        <v>0</v>
      </c>
    </row>
    <row r="11" ht="12.75">
      <c r="B11" s="7" t="s">
        <v>11</v>
      </c>
    </row>
    <row r="13" spans="2:9" ht="12.75">
      <c r="B13" s="8" t="s">
        <v>12</v>
      </c>
      <c r="C13" s="8" t="s">
        <v>13</v>
      </c>
      <c r="D13" s="8" t="s">
        <v>14</v>
      </c>
      <c r="E13" s="8"/>
      <c r="F13" s="8" t="s">
        <v>15</v>
      </c>
      <c r="G13" s="8"/>
      <c r="H13" s="8"/>
      <c r="I13" s="8" t="s">
        <v>16</v>
      </c>
    </row>
    <row r="14" spans="2:9" ht="21.75" customHeight="1">
      <c r="B14" s="9" t="s">
        <v>17</v>
      </c>
      <c r="C14" s="10">
        <v>0</v>
      </c>
      <c r="D14" s="11" t="s">
        <v>18</v>
      </c>
      <c r="E14" s="11"/>
      <c r="F14" s="12" t="s">
        <v>19</v>
      </c>
      <c r="G14" s="12"/>
      <c r="H14" s="12"/>
      <c r="I14" s="13">
        <f>Seccion_4!$H$2+Seccion_5!$H$2+Seccion_6!$H$2+Seccion_7!$H$2+Seccion_8!$H$2</f>
        <v>101</v>
      </c>
    </row>
    <row r="15" spans="2:9" ht="32.25" customHeight="1">
      <c r="B15" s="14" t="s">
        <v>20</v>
      </c>
      <c r="C15" s="10">
        <v>0.1</v>
      </c>
      <c r="D15" s="11" t="s">
        <v>21</v>
      </c>
      <c r="E15" s="11"/>
      <c r="F15" s="12" t="s">
        <v>22</v>
      </c>
      <c r="G15" s="12"/>
      <c r="H15" s="12"/>
      <c r="I15" s="13">
        <f>Seccion_4!$H$3+Seccion_5!$H$3+Seccion_6!$H$3+Seccion_7!$H$3+Seccion_8!$H$3</f>
        <v>8</v>
      </c>
    </row>
    <row r="16" spans="2:9" ht="32.25" customHeight="1">
      <c r="B16" s="15" t="s">
        <v>23</v>
      </c>
      <c r="C16" s="10">
        <v>0.5</v>
      </c>
      <c r="D16" s="11" t="s">
        <v>24</v>
      </c>
      <c r="E16" s="11"/>
      <c r="F16" s="12" t="s">
        <v>25</v>
      </c>
      <c r="G16" s="12"/>
      <c r="H16" s="12"/>
      <c r="I16" s="13">
        <f>Seccion_4!$H$4+Seccion_5!$H$4+Seccion_6!$H$4+Seccion_7!$H$4+Seccion_8!$H$4</f>
        <v>0</v>
      </c>
    </row>
    <row r="17" spans="2:9" ht="32.25" customHeight="1">
      <c r="B17" s="14" t="s">
        <v>26</v>
      </c>
      <c r="C17" s="10">
        <v>0.9</v>
      </c>
      <c r="D17" s="11" t="s">
        <v>27</v>
      </c>
      <c r="E17" s="11"/>
      <c r="F17" s="12" t="s">
        <v>28</v>
      </c>
      <c r="G17" s="12"/>
      <c r="H17" s="12"/>
      <c r="I17" s="13">
        <f>Seccion_4!$H$5+Seccion_5!$H$5+Seccion_6!$H$5+Seccion_7!$H$5+Seccion_8!$H$5</f>
        <v>0</v>
      </c>
    </row>
    <row r="18" spans="2:9" ht="42.75" customHeight="1">
      <c r="B18" s="14" t="s">
        <v>29</v>
      </c>
      <c r="C18" s="10">
        <v>0.95</v>
      </c>
      <c r="D18" s="11" t="s">
        <v>30</v>
      </c>
      <c r="E18" s="11"/>
      <c r="F18" s="12" t="s">
        <v>31</v>
      </c>
      <c r="G18" s="12"/>
      <c r="H18" s="12"/>
      <c r="I18" s="13">
        <f>Seccion_4!$H$6+Seccion_5!$H$6+Seccion_6!$H$6+Seccion_7!$H$6+Seccion_8!$H$6</f>
        <v>0</v>
      </c>
    </row>
    <row r="19" spans="2:9" ht="42.75" customHeight="1">
      <c r="B19" s="14" t="s">
        <v>32</v>
      </c>
      <c r="C19" s="10">
        <v>1</v>
      </c>
      <c r="D19" s="11" t="s">
        <v>33</v>
      </c>
      <c r="E19" s="11"/>
      <c r="F19" s="12" t="s">
        <v>34</v>
      </c>
      <c r="G19" s="12"/>
      <c r="H19" s="12"/>
      <c r="I19" s="13">
        <f>Seccion_4!$H$7+Seccion_5!$H$7+Seccion_6!$H$7+Seccion_7!$H$7+Seccion_8!$H$7</f>
        <v>1</v>
      </c>
    </row>
    <row r="20" spans="2:9" ht="12.75">
      <c r="B20" s="16" t="s">
        <v>35</v>
      </c>
      <c r="C20" s="10" t="s">
        <v>36</v>
      </c>
      <c r="D20" s="11" t="s">
        <v>37</v>
      </c>
      <c r="E20" s="11"/>
      <c r="F20" s="12"/>
      <c r="G20" s="12"/>
      <c r="H20" s="12"/>
      <c r="I20" s="13">
        <f>Seccion_4!$H$8+Seccion_5!$H$8+Seccion_6!$H$8+Seccion_7!$H$8+Seccion_8!$H$8</f>
        <v>0</v>
      </c>
    </row>
    <row r="23" spans="2:3" ht="12.75">
      <c r="B23" s="17" t="s">
        <v>12</v>
      </c>
      <c r="C23" s="17" t="s">
        <v>16</v>
      </c>
    </row>
    <row r="24" spans="2:3" ht="12.75">
      <c r="B24" s="18" t="s">
        <v>38</v>
      </c>
      <c r="C24" s="13">
        <f>SUM(I17:I19)</f>
        <v>1</v>
      </c>
    </row>
    <row r="25" spans="2:3" ht="12.75">
      <c r="B25" s="19" t="s">
        <v>39</v>
      </c>
      <c r="C25" s="13">
        <f>SUM(I14:I16)</f>
        <v>109</v>
      </c>
    </row>
    <row r="26" spans="2:3" ht="12.75">
      <c r="B26" s="20" t="s">
        <v>40</v>
      </c>
      <c r="C26" s="13">
        <f>I20</f>
        <v>0</v>
      </c>
    </row>
  </sheetData>
  <sheetProtection selectLockedCells="1" selectUnlockedCells="1"/>
  <mergeCells count="22">
    <mergeCell ref="B3:D3"/>
    <mergeCell ref="B4:D4"/>
    <mergeCell ref="B5:D5"/>
    <mergeCell ref="B6:D6"/>
    <mergeCell ref="B7:D7"/>
    <mergeCell ref="B8:D8"/>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s>
  <conditionalFormatting sqref="B20">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B14:B15">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B16:B19">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dimension ref="B1:E153"/>
  <sheetViews>
    <sheetView workbookViewId="0" topLeftCell="A1">
      <selection activeCell="C5" sqref="C5"/>
    </sheetView>
  </sheetViews>
  <sheetFormatPr defaultColWidth="9.140625" defaultRowHeight="15" customHeight="1"/>
  <cols>
    <col min="1" max="1" width="1.421875" style="0" customWidth="1"/>
    <col min="2" max="2" width="12.421875" style="21" customWidth="1"/>
    <col min="3" max="3" width="89.140625" style="22" customWidth="1"/>
    <col min="4" max="4" width="30.8515625" style="22" customWidth="1"/>
  </cols>
  <sheetData>
    <row r="1" spans="2:5" s="23" customFormat="1" ht="32.25" customHeight="1">
      <c r="B1" s="24" t="s">
        <v>41</v>
      </c>
      <c r="C1" s="24"/>
      <c r="D1" s="24"/>
      <c r="E1" s="24"/>
    </row>
    <row r="2" spans="2:4" s="25" customFormat="1" ht="48" customHeight="1">
      <c r="B2" s="26" t="s">
        <v>42</v>
      </c>
      <c r="C2" s="27" t="s">
        <v>43</v>
      </c>
      <c r="D2" s="28" t="s">
        <v>44</v>
      </c>
    </row>
    <row r="3" spans="2:4" s="7" customFormat="1" ht="49.5" customHeight="1">
      <c r="B3" s="29">
        <v>4</v>
      </c>
      <c r="C3" s="30" t="s">
        <v>45</v>
      </c>
      <c r="D3" s="31"/>
    </row>
    <row r="4" spans="2:4" s="32" customFormat="1" ht="40.5" customHeight="1">
      <c r="B4" s="33" t="s">
        <v>46</v>
      </c>
      <c r="C4" s="34" t="s">
        <v>47</v>
      </c>
      <c r="D4" s="35"/>
    </row>
    <row r="5" spans="2:5" ht="26.25">
      <c r="B5" s="36" t="s">
        <v>46</v>
      </c>
      <c r="C5" s="37" t="s">
        <v>48</v>
      </c>
      <c r="D5" s="38" t="s">
        <v>49</v>
      </c>
      <c r="E5">
        <f>IF(D5="Totalmente Implementado",1,IF(D5="Parcialmente implementado",0.5,0))</f>
        <v>0</v>
      </c>
    </row>
    <row r="6" spans="2:4" s="32" customFormat="1" ht="40.5" customHeight="1">
      <c r="B6" s="33" t="s">
        <v>50</v>
      </c>
      <c r="C6" s="34" t="s">
        <v>51</v>
      </c>
      <c r="D6" s="35"/>
    </row>
    <row r="7" spans="2:4" s="39" customFormat="1" ht="21.75" customHeight="1">
      <c r="B7" s="40" t="s">
        <v>52</v>
      </c>
      <c r="C7" s="41" t="s">
        <v>53</v>
      </c>
      <c r="D7" s="42"/>
    </row>
    <row r="8" spans="2:5" ht="15" customHeight="1">
      <c r="B8" s="36" t="s">
        <v>54</v>
      </c>
      <c r="C8" s="37" t="s">
        <v>55</v>
      </c>
      <c r="D8" s="38" t="s">
        <v>56</v>
      </c>
      <c r="E8">
        <f>IF(D8="Totalmente Implementado",1,IF(D8="Parcialmente implementado",0.5,0))</f>
        <v>0.5</v>
      </c>
    </row>
    <row r="9" spans="2:5" ht="15" customHeight="1">
      <c r="B9" s="36" t="s">
        <v>57</v>
      </c>
      <c r="C9" s="37" t="s">
        <v>58</v>
      </c>
      <c r="D9" s="38" t="s">
        <v>56</v>
      </c>
      <c r="E9">
        <f>IF(D9="Totalmente Implementado",1,IF(D9="Parcialmente implementado",0.5,0))</f>
        <v>0.5</v>
      </c>
    </row>
    <row r="10" spans="2:5" ht="15" customHeight="1">
      <c r="B10" s="36" t="s">
        <v>59</v>
      </c>
      <c r="C10" s="37" t="s">
        <v>60</v>
      </c>
      <c r="D10" s="38" t="s">
        <v>49</v>
      </c>
      <c r="E10">
        <f>IF(D10="Totalmente Implementado",1,IF(D10="Parcialmente implementado",0.5,0))</f>
        <v>0</v>
      </c>
    </row>
    <row r="11" spans="2:5" ht="15" customHeight="1">
      <c r="B11" s="36" t="s">
        <v>61</v>
      </c>
      <c r="C11" s="37" t="s">
        <v>62</v>
      </c>
      <c r="D11" s="38" t="s">
        <v>56</v>
      </c>
      <c r="E11">
        <f>IF(D11="Totalmente Implementado",1,IF(D11="Parcialmente implementado",0.5,0))</f>
        <v>0.5</v>
      </c>
    </row>
    <row r="12" spans="2:5" ht="15" customHeight="1">
      <c r="B12" s="36" t="s">
        <v>63</v>
      </c>
      <c r="C12" s="37" t="s">
        <v>64</v>
      </c>
      <c r="D12" s="38" t="s">
        <v>56</v>
      </c>
      <c r="E12">
        <f>IF(D12="Totalmente Implementado",1,IF(D12="Parcialmente implementado",0.5,0))</f>
        <v>0.5</v>
      </c>
    </row>
    <row r="13" spans="2:5" ht="15" customHeight="1">
      <c r="B13" s="36" t="s">
        <v>65</v>
      </c>
      <c r="C13" s="37" t="s">
        <v>66</v>
      </c>
      <c r="D13" s="38" t="s">
        <v>49</v>
      </c>
      <c r="E13">
        <f>IF(D13="Totalmente Implementado",1,IF(D13="Parcialmente implementado",0.5,0))</f>
        <v>0</v>
      </c>
    </row>
    <row r="14" spans="2:5" ht="15" customHeight="1">
      <c r="B14" s="36" t="s">
        <v>67</v>
      </c>
      <c r="C14" s="37" t="s">
        <v>68</v>
      </c>
      <c r="D14" s="38" t="s">
        <v>49</v>
      </c>
      <c r="E14">
        <f>IF(D14="Totalmente Implementado",1,IF(D14="Parcialmente implementado",0.5,0))</f>
        <v>0</v>
      </c>
    </row>
    <row r="15" spans="2:5" ht="15" customHeight="1">
      <c r="B15" s="36" t="s">
        <v>69</v>
      </c>
      <c r="C15" s="37" t="s">
        <v>70</v>
      </c>
      <c r="D15" s="38" t="s">
        <v>49</v>
      </c>
      <c r="E15">
        <f>IF(D15="Totalmente Implementado",1,IF(D15="Parcialmente implementado",0.5,0))</f>
        <v>0</v>
      </c>
    </row>
    <row r="16" spans="2:5" ht="15" customHeight="1">
      <c r="B16" s="36" t="s">
        <v>71</v>
      </c>
      <c r="C16" s="37" t="s">
        <v>72</v>
      </c>
      <c r="D16" s="38" t="s">
        <v>49</v>
      </c>
      <c r="E16">
        <f>IF(D16="Totalmente Implementado",1,IF(D16="Parcialmente implementado",0.5,0))</f>
        <v>0</v>
      </c>
    </row>
    <row r="17" spans="2:5" ht="15" customHeight="1">
      <c r="B17" s="36" t="s">
        <v>73</v>
      </c>
      <c r="C17" s="37" t="s">
        <v>74</v>
      </c>
      <c r="D17" s="38" t="s">
        <v>56</v>
      </c>
      <c r="E17">
        <f>IF(D17="Totalmente Implementado",1,IF(D17="Parcialmente implementado",0.5,0))</f>
        <v>0.5</v>
      </c>
    </row>
    <row r="18" spans="2:4" s="39" customFormat="1" ht="21.75" customHeight="1">
      <c r="B18" s="40" t="s">
        <v>75</v>
      </c>
      <c r="C18" s="41" t="s">
        <v>76</v>
      </c>
      <c r="D18" s="42"/>
    </row>
    <row r="19" spans="2:5" ht="15" customHeight="1">
      <c r="B19" s="36" t="s">
        <v>77</v>
      </c>
      <c r="C19" s="37" t="s">
        <v>78</v>
      </c>
      <c r="D19" s="38" t="s">
        <v>49</v>
      </c>
      <c r="E19">
        <f>IF(D19="Totalmente Implementado",1,IF(D19="Parcialmente implementado",0.5,0))</f>
        <v>0</v>
      </c>
    </row>
    <row r="20" spans="2:5" s="43" customFormat="1" ht="16.5" customHeight="1">
      <c r="B20" s="36" t="s">
        <v>79</v>
      </c>
      <c r="C20" s="37" t="s">
        <v>80</v>
      </c>
      <c r="D20" s="38" t="s">
        <v>49</v>
      </c>
      <c r="E20">
        <f>IF(D20="Totalmente Implementado",1,IF(D20="Parcialmente implementado",0.5,0))</f>
        <v>0</v>
      </c>
    </row>
    <row r="21" spans="2:5" ht="15" customHeight="1">
      <c r="B21" s="36" t="s">
        <v>81</v>
      </c>
      <c r="C21" s="37" t="s">
        <v>82</v>
      </c>
      <c r="D21" s="38" t="s">
        <v>49</v>
      </c>
      <c r="E21">
        <f>IF(D21="Totalmente Implementado",1,IF(D21="Parcialmente implementado",0.5,0))</f>
        <v>0</v>
      </c>
    </row>
    <row r="22" spans="2:5" ht="38.25">
      <c r="B22" s="36" t="s">
        <v>83</v>
      </c>
      <c r="C22" s="37" t="s">
        <v>84</v>
      </c>
      <c r="D22" s="38" t="s">
        <v>49</v>
      </c>
      <c r="E22">
        <f>IF(D22="Totalmente Implementado",1,IF(D22="Parcialmente implementado",0.5,0))</f>
        <v>0</v>
      </c>
    </row>
    <row r="23" spans="2:5" ht="15" customHeight="1">
      <c r="B23" s="36" t="s">
        <v>85</v>
      </c>
      <c r="C23" s="37" t="s">
        <v>86</v>
      </c>
      <c r="D23" s="38" t="s">
        <v>49</v>
      </c>
      <c r="E23">
        <f>IF(D23="Totalmente Implementado",1,IF(D23="Parcialmente implementado",0.5,0))</f>
        <v>0</v>
      </c>
    </row>
    <row r="24" spans="2:5" ht="15" customHeight="1">
      <c r="B24" s="36" t="s">
        <v>87</v>
      </c>
      <c r="C24" s="37" t="s">
        <v>88</v>
      </c>
      <c r="D24" s="38" t="s">
        <v>49</v>
      </c>
      <c r="E24">
        <f>IF(D24="Totalmente Implementado",1,IF(D24="Parcialmente implementado",0.5,0))</f>
        <v>0</v>
      </c>
    </row>
    <row r="25" spans="2:5" ht="15.75">
      <c r="B25" s="36" t="s">
        <v>89</v>
      </c>
      <c r="C25" s="37" t="s">
        <v>90</v>
      </c>
      <c r="D25" s="38" t="s">
        <v>49</v>
      </c>
      <c r="E25">
        <f>IF(D25="Totalmente Implementado",1,IF(D25="Parcialmente implementado",0.5,0))</f>
        <v>0</v>
      </c>
    </row>
    <row r="26" spans="2:5" ht="26.25">
      <c r="B26" s="36" t="s">
        <v>91</v>
      </c>
      <c r="C26" s="37" t="s">
        <v>92</v>
      </c>
      <c r="D26" s="38" t="s">
        <v>49</v>
      </c>
      <c r="E26">
        <f>IF(D26="Totalmente Implementado",1,IF(D26="Parcialmente implementado",0.5,0))</f>
        <v>0</v>
      </c>
    </row>
    <row r="27" spans="2:4" s="39" customFormat="1" ht="21.75" customHeight="1">
      <c r="B27" s="40" t="s">
        <v>93</v>
      </c>
      <c r="C27" s="41" t="s">
        <v>94</v>
      </c>
      <c r="D27" s="42"/>
    </row>
    <row r="28" spans="2:5" ht="15" customHeight="1">
      <c r="B28" s="36" t="s">
        <v>95</v>
      </c>
      <c r="C28" s="37" t="s">
        <v>96</v>
      </c>
      <c r="D28" s="38" t="s">
        <v>49</v>
      </c>
      <c r="E28">
        <f>IF(D28="Totalmente Implementado",1,IF(D28="Parcialmente implementado",0.5,0))</f>
        <v>0</v>
      </c>
    </row>
    <row r="29" spans="2:5" ht="15" customHeight="1">
      <c r="B29" s="36" t="s">
        <v>97</v>
      </c>
      <c r="C29" s="37" t="s">
        <v>98</v>
      </c>
      <c r="D29" s="38" t="s">
        <v>49</v>
      </c>
      <c r="E29">
        <f>IF(D29="Totalmente Implementado",1,IF(D29="Parcialmente implementado",0.5,0))</f>
        <v>0</v>
      </c>
    </row>
    <row r="30" spans="2:5" ht="15" customHeight="1">
      <c r="B30" s="36" t="s">
        <v>99</v>
      </c>
      <c r="C30" s="37" t="s">
        <v>100</v>
      </c>
      <c r="D30" s="38" t="s">
        <v>49</v>
      </c>
      <c r="E30">
        <f>IF(D30="Totalmente Implementado",1,IF(D30="Parcialmente implementado",0.5,0))</f>
        <v>0</v>
      </c>
    </row>
    <row r="31" spans="2:5" ht="26.25">
      <c r="B31" s="36" t="s">
        <v>101</v>
      </c>
      <c r="C31" s="37" t="s">
        <v>102</v>
      </c>
      <c r="D31" s="38" t="s">
        <v>49</v>
      </c>
      <c r="E31">
        <f>IF(D31="Totalmente Implementado",1,IF(D31="Parcialmente implementado",0.5,0))</f>
        <v>0</v>
      </c>
    </row>
    <row r="32" spans="2:5" ht="15" customHeight="1">
      <c r="B32" s="36" t="s">
        <v>103</v>
      </c>
      <c r="C32" s="37" t="s">
        <v>104</v>
      </c>
      <c r="D32" s="38" t="s">
        <v>49</v>
      </c>
      <c r="E32">
        <f>IF(D32="Totalmente Implementado",1,IF(D32="Parcialmente implementado",0.5,0))</f>
        <v>0</v>
      </c>
    </row>
    <row r="33" spans="2:5" ht="15" customHeight="1">
      <c r="B33" s="36" t="s">
        <v>105</v>
      </c>
      <c r="C33" s="37" t="s">
        <v>106</v>
      </c>
      <c r="D33" s="38" t="s">
        <v>49</v>
      </c>
      <c r="E33">
        <f>IF(D33="Totalmente Implementado",1,IF(D33="Parcialmente implementado",0.5,0))</f>
        <v>0</v>
      </c>
    </row>
    <row r="34" spans="2:5" ht="26.25">
      <c r="B34" s="36" t="s">
        <v>107</v>
      </c>
      <c r="C34" s="37" t="s">
        <v>108</v>
      </c>
      <c r="D34" s="38" t="s">
        <v>49</v>
      </c>
      <c r="E34">
        <f>IF(D34="Totalmente Implementado",1,IF(D34="Parcialmente implementado",0.5,0))</f>
        <v>0</v>
      </c>
    </row>
    <row r="35" spans="2:5" ht="26.25">
      <c r="B35" s="36" t="s">
        <v>109</v>
      </c>
      <c r="C35" s="37" t="s">
        <v>110</v>
      </c>
      <c r="D35" s="38" t="s">
        <v>49</v>
      </c>
      <c r="E35">
        <f>IF(D35="Totalmente Implementado",1,IF(D35="Parcialmente implementado",0.5,0))</f>
        <v>0</v>
      </c>
    </row>
    <row r="36" spans="2:4" s="39" customFormat="1" ht="21.75" customHeight="1">
      <c r="B36" s="40" t="s">
        <v>111</v>
      </c>
      <c r="C36" s="41" t="s">
        <v>112</v>
      </c>
      <c r="D36" s="42"/>
    </row>
    <row r="37" spans="2:5" ht="15" customHeight="1">
      <c r="B37" s="36" t="s">
        <v>113</v>
      </c>
      <c r="C37" s="37" t="s">
        <v>114</v>
      </c>
      <c r="D37" s="38" t="s">
        <v>49</v>
      </c>
      <c r="E37">
        <f>IF(D37="Totalmente Implementado",1,IF(D37="Parcialmente implementado",0.5,0))</f>
        <v>0</v>
      </c>
    </row>
    <row r="38" spans="2:5" ht="15" customHeight="1">
      <c r="B38" s="36" t="s">
        <v>115</v>
      </c>
      <c r="C38" s="37" t="s">
        <v>116</v>
      </c>
      <c r="D38" s="38" t="s">
        <v>49</v>
      </c>
      <c r="E38">
        <f>IF(D38="Totalmente Implementado",1,IF(D38="Parcialmente implementado",0.5,0))</f>
        <v>0</v>
      </c>
    </row>
    <row r="39" spans="2:5" ht="15" customHeight="1">
      <c r="B39" s="36" t="s">
        <v>117</v>
      </c>
      <c r="C39" s="37" t="s">
        <v>118</v>
      </c>
      <c r="D39" s="38" t="s">
        <v>49</v>
      </c>
      <c r="E39">
        <f>IF(D39="Totalmente Implementado",1,IF(D39="Parcialmente implementado",0.5,0))</f>
        <v>0</v>
      </c>
    </row>
    <row r="40" spans="2:5" ht="15" customHeight="1">
      <c r="B40" s="36" t="s">
        <v>119</v>
      </c>
      <c r="C40" s="37" t="s">
        <v>120</v>
      </c>
      <c r="D40" s="38" t="s">
        <v>49</v>
      </c>
      <c r="E40">
        <f>IF(D40="Totalmente Implementado",1,IF(D40="Parcialmente implementado",0.5,0))</f>
        <v>0</v>
      </c>
    </row>
    <row r="41" spans="2:4" s="32" customFormat="1" ht="40.5" customHeight="1">
      <c r="B41" s="33" t="s">
        <v>121</v>
      </c>
      <c r="C41" s="34" t="s">
        <v>122</v>
      </c>
      <c r="D41" s="35"/>
    </row>
    <row r="42" spans="2:4" s="39" customFormat="1" ht="21.75" customHeight="1">
      <c r="B42" s="40" t="s">
        <v>123</v>
      </c>
      <c r="C42" s="41" t="s">
        <v>124</v>
      </c>
      <c r="D42" s="42"/>
    </row>
    <row r="43" spans="2:5" ht="15" customHeight="1">
      <c r="B43" s="36" t="s">
        <v>125</v>
      </c>
      <c r="C43" s="37" t="s">
        <v>126</v>
      </c>
      <c r="D43" s="38" t="s">
        <v>56</v>
      </c>
      <c r="E43">
        <f>IF(D43="Totalmente Implementado",1,IF(D43="Parcialmente implementado",0.5,0))</f>
        <v>0.5</v>
      </c>
    </row>
    <row r="44" spans="2:5" ht="15" customHeight="1">
      <c r="B44" s="36" t="s">
        <v>127</v>
      </c>
      <c r="C44" s="37" t="s">
        <v>128</v>
      </c>
      <c r="D44" s="38" t="s">
        <v>49</v>
      </c>
      <c r="E44">
        <f>IF(D44="Totalmente Implementado",1,IF(D44="Parcialmente implementado",0.5,0))</f>
        <v>0</v>
      </c>
    </row>
    <row r="45" spans="2:5" ht="15" customHeight="1">
      <c r="B45" s="36" t="s">
        <v>129</v>
      </c>
      <c r="C45" s="37" t="s">
        <v>130</v>
      </c>
      <c r="D45" s="38" t="s">
        <v>49</v>
      </c>
      <c r="E45">
        <f>IF(D45="Totalmente Implementado",1,IF(D45="Parcialmente implementado",0.5,0))</f>
        <v>0</v>
      </c>
    </row>
    <row r="46" spans="2:5" ht="15" customHeight="1">
      <c r="B46" s="36" t="s">
        <v>131</v>
      </c>
      <c r="C46" s="37" t="s">
        <v>132</v>
      </c>
      <c r="D46" s="38" t="s">
        <v>49</v>
      </c>
      <c r="E46">
        <f>IF(D46="Totalmente Implementado",1,IF(D46="Parcialmente implementado",0.5,0))</f>
        <v>0</v>
      </c>
    </row>
    <row r="47" spans="2:5" ht="15" customHeight="1">
      <c r="B47" s="36" t="s">
        <v>133</v>
      </c>
      <c r="C47" s="37" t="s">
        <v>134</v>
      </c>
      <c r="D47" s="38" t="s">
        <v>49</v>
      </c>
      <c r="E47">
        <f>IF(D47="Totalmente Implementado",1,IF(D47="Parcialmente implementado",0.5,0))</f>
        <v>0</v>
      </c>
    </row>
    <row r="48" spans="2:5" ht="15" customHeight="1">
      <c r="B48" s="36" t="s">
        <v>135</v>
      </c>
      <c r="C48" s="37" t="s">
        <v>136</v>
      </c>
      <c r="D48" s="38" t="s">
        <v>49</v>
      </c>
      <c r="E48">
        <f>IF(D48="Totalmente Implementado",1,IF(D48="Parcialmente implementado",0.5,0))</f>
        <v>0</v>
      </c>
    </row>
    <row r="49" spans="2:5" ht="38.25">
      <c r="B49" s="36" t="s">
        <v>137</v>
      </c>
      <c r="C49" s="37" t="s">
        <v>138</v>
      </c>
      <c r="D49" s="38" t="s">
        <v>49</v>
      </c>
      <c r="E49">
        <f>IF(D49="Totalmente Implementado",1,IF(D49="Parcialmente implementado",0.5,0))</f>
        <v>0</v>
      </c>
    </row>
    <row r="50" spans="2:5" ht="15" customHeight="1">
      <c r="B50" s="36" t="s">
        <v>139</v>
      </c>
      <c r="C50" s="37" t="s">
        <v>140</v>
      </c>
      <c r="D50" s="38" t="s">
        <v>49</v>
      </c>
      <c r="E50">
        <f>IF(D50="Totalmente Implementado",1,IF(D50="Parcialmente implementado",0.5,0))</f>
        <v>0</v>
      </c>
    </row>
    <row r="51" spans="2:5" ht="15" customHeight="1">
      <c r="B51" s="36" t="s">
        <v>141</v>
      </c>
      <c r="C51" s="37" t="s">
        <v>142</v>
      </c>
      <c r="D51" s="38" t="s">
        <v>56</v>
      </c>
      <c r="E51">
        <f>IF(D51="Totalmente Implementado",1,IF(D51="Parcialmente implementado",0.5,0))</f>
        <v>0.5</v>
      </c>
    </row>
    <row r="52" spans="2:4" s="39" customFormat="1" ht="21.75" customHeight="1">
      <c r="B52" s="40" t="s">
        <v>143</v>
      </c>
      <c r="C52" s="41" t="s">
        <v>144</v>
      </c>
      <c r="D52" s="42"/>
    </row>
    <row r="53" spans="2:5" ht="26.25">
      <c r="B53" s="36" t="s">
        <v>143</v>
      </c>
      <c r="C53" s="37" t="s">
        <v>145</v>
      </c>
      <c r="D53" s="38" t="s">
        <v>49</v>
      </c>
      <c r="E53">
        <f>IF(D53="Totalmente Implementado",1,IF(D53="Parcialmente implementado",0.5,0))</f>
        <v>0</v>
      </c>
    </row>
    <row r="54" spans="2:5" ht="15" customHeight="1">
      <c r="B54" s="36" t="s">
        <v>146</v>
      </c>
      <c r="C54" s="37" t="s">
        <v>147</v>
      </c>
      <c r="D54" s="38" t="s">
        <v>49</v>
      </c>
      <c r="E54">
        <f>IF(D54="Totalmente Implementado",1,IF(D54="Parcialmente implementado",0.5,0))</f>
        <v>0</v>
      </c>
    </row>
    <row r="55" spans="2:5" ht="15" customHeight="1">
      <c r="B55" s="36" t="s">
        <v>148</v>
      </c>
      <c r="C55" s="37" t="s">
        <v>149</v>
      </c>
      <c r="D55" s="38" t="s">
        <v>49</v>
      </c>
      <c r="E55">
        <f>IF(D55="Totalmente Implementado",1,IF(D55="Parcialmente implementado",0.5,0))</f>
        <v>0</v>
      </c>
    </row>
    <row r="56" spans="2:5" ht="15" customHeight="1">
      <c r="B56" s="36" t="s">
        <v>150</v>
      </c>
      <c r="C56" s="37" t="s">
        <v>151</v>
      </c>
      <c r="D56" s="38" t="s">
        <v>49</v>
      </c>
      <c r="E56">
        <f>IF(D56="Totalmente Implementado",1,IF(D56="Parcialmente implementado",0.5,0))</f>
        <v>0</v>
      </c>
    </row>
    <row r="57" spans="2:5" ht="26.25">
      <c r="B57" s="36" t="s">
        <v>152</v>
      </c>
      <c r="C57" s="37" t="s">
        <v>153</v>
      </c>
      <c r="D57" s="38" t="s">
        <v>49</v>
      </c>
      <c r="E57">
        <f>IF(D57="Totalmente Implementado",1,IF(D57="Parcialmente implementado",0.5,0))</f>
        <v>0</v>
      </c>
    </row>
    <row r="58" spans="2:5" ht="15" customHeight="1">
      <c r="B58" s="36" t="s">
        <v>154</v>
      </c>
      <c r="C58" s="37" t="s">
        <v>155</v>
      </c>
      <c r="D58" s="38" t="s">
        <v>49</v>
      </c>
      <c r="E58">
        <f>IF(D58="Totalmente Implementado",1,IF(D58="Parcialmente implementado",0.5,0))</f>
        <v>0</v>
      </c>
    </row>
    <row r="59" spans="2:5" ht="38.25">
      <c r="B59" s="36" t="s">
        <v>156</v>
      </c>
      <c r="C59" s="37" t="s">
        <v>157</v>
      </c>
      <c r="D59" s="38" t="s">
        <v>49</v>
      </c>
      <c r="E59">
        <f>IF(D59="Totalmente Implementado",1,IF(D59="Parcialmente implementado",0.5,0))</f>
        <v>0</v>
      </c>
    </row>
    <row r="60" spans="2:5" ht="15" customHeight="1">
      <c r="B60" s="36" t="s">
        <v>158</v>
      </c>
      <c r="C60" s="37" t="s">
        <v>159</v>
      </c>
      <c r="D60" s="38" t="s">
        <v>49</v>
      </c>
      <c r="E60">
        <f>IF(D60="Totalmente Implementado",1,IF(D60="Parcialmente implementado",0.5,0))</f>
        <v>0</v>
      </c>
    </row>
    <row r="61" spans="2:5" ht="15" customHeight="1">
      <c r="B61" s="36" t="s">
        <v>160</v>
      </c>
      <c r="C61" s="37" t="s">
        <v>161</v>
      </c>
      <c r="D61" s="38" t="s">
        <v>49</v>
      </c>
      <c r="E61">
        <f>IF(D61="Totalmente Implementado",1,IF(D61="Parcialmente implementado",0.5,0))</f>
        <v>0</v>
      </c>
    </row>
    <row r="62" spans="2:5" ht="15" customHeight="1">
      <c r="B62" s="36" t="s">
        <v>162</v>
      </c>
      <c r="C62" s="37" t="s">
        <v>163</v>
      </c>
      <c r="D62" s="38" t="s">
        <v>49</v>
      </c>
      <c r="E62">
        <f>IF(D62="Totalmente Implementado",1,IF(D62="Parcialmente implementado",0.5,0))</f>
        <v>0</v>
      </c>
    </row>
    <row r="63" spans="2:5" ht="15" customHeight="1">
      <c r="B63" s="36" t="s">
        <v>164</v>
      </c>
      <c r="C63" s="37" t="s">
        <v>165</v>
      </c>
      <c r="D63" s="38" t="s">
        <v>49</v>
      </c>
      <c r="E63">
        <f>IF(D63="Totalmente Implementado",1,IF(D63="Parcialmente implementado",0.5,0))</f>
        <v>0</v>
      </c>
    </row>
    <row r="64" spans="2:4" s="39" customFormat="1" ht="21.75" customHeight="1">
      <c r="B64" s="40" t="s">
        <v>166</v>
      </c>
      <c r="C64" s="41" t="s">
        <v>167</v>
      </c>
      <c r="D64" s="42"/>
    </row>
    <row r="65" spans="2:5" ht="26.25">
      <c r="B65" s="36" t="s">
        <v>166</v>
      </c>
      <c r="C65" s="37" t="s">
        <v>168</v>
      </c>
      <c r="D65" s="38" t="s">
        <v>49</v>
      </c>
      <c r="E65">
        <f>IF(D65="Totalmente Implementado",1,IF(D65="Parcialmente implementado",0.5,0))</f>
        <v>0</v>
      </c>
    </row>
    <row r="66" spans="2:5" ht="15" customHeight="1">
      <c r="B66" s="36" t="s">
        <v>166</v>
      </c>
      <c r="C66" s="37" t="s">
        <v>169</v>
      </c>
      <c r="D66" s="38" t="s">
        <v>49</v>
      </c>
      <c r="E66">
        <f>IF(D66="Totalmente Implementado",1,IF(D66="Parcialmente implementado",0.5,0))</f>
        <v>0</v>
      </c>
    </row>
    <row r="67" spans="2:5" ht="17.25">
      <c r="B67" s="36" t="s">
        <v>166</v>
      </c>
      <c r="C67" s="37" t="s">
        <v>170</v>
      </c>
      <c r="D67" s="38" t="s">
        <v>49</v>
      </c>
      <c r="E67">
        <f>IF(D67="Totalmente Implementado",1,IF(D67="Parcialmente implementado",0.5,0))</f>
        <v>0</v>
      </c>
    </row>
    <row r="68" spans="2:5" ht="15" customHeight="1">
      <c r="B68" s="36" t="s">
        <v>166</v>
      </c>
      <c r="C68" s="37" t="s">
        <v>171</v>
      </c>
      <c r="D68" s="38" t="s">
        <v>49</v>
      </c>
      <c r="E68">
        <f>IF(D68="Totalmente Implementado",1,IF(D68="Parcialmente implementado",0.5,0))</f>
        <v>0</v>
      </c>
    </row>
    <row r="69" spans="2:5" ht="26.25">
      <c r="B69" s="36" t="s">
        <v>166</v>
      </c>
      <c r="C69" s="37" t="s">
        <v>172</v>
      </c>
      <c r="D69" s="38" t="s">
        <v>49</v>
      </c>
      <c r="E69">
        <f>IF(D69="Totalmente Implementado",1,IF(D69="Parcialmente implementado",0.5,0))</f>
        <v>0</v>
      </c>
    </row>
    <row r="70" spans="2:5" ht="26.25">
      <c r="B70" s="36" t="s">
        <v>166</v>
      </c>
      <c r="C70" s="37" t="s">
        <v>173</v>
      </c>
      <c r="D70" s="38" t="s">
        <v>49</v>
      </c>
      <c r="E70">
        <f>IF(D70="Totalmente Implementado",1,IF(D70="Parcialmente implementado",0.5,0))</f>
        <v>0</v>
      </c>
    </row>
    <row r="71" spans="2:4" s="7" customFormat="1" ht="49.5" customHeight="1">
      <c r="B71" s="29">
        <v>5</v>
      </c>
      <c r="C71" s="30" t="s">
        <v>174</v>
      </c>
      <c r="D71" s="31"/>
    </row>
    <row r="72" spans="2:4" s="32" customFormat="1" ht="40.5" customHeight="1">
      <c r="B72" s="33" t="s">
        <v>175</v>
      </c>
      <c r="C72" s="34" t="s">
        <v>176</v>
      </c>
      <c r="D72" s="35"/>
    </row>
    <row r="73" spans="2:5" ht="25.5" customHeight="1">
      <c r="B73" s="36" t="s">
        <v>175</v>
      </c>
      <c r="C73" s="37" t="s">
        <v>177</v>
      </c>
      <c r="D73" s="38" t="s">
        <v>49</v>
      </c>
      <c r="E73">
        <f>IF(D73="Totalmente Implementado",1,IF(D73="Parcialmente implementado",0.5,0))</f>
        <v>0</v>
      </c>
    </row>
    <row r="74" spans="2:5" ht="15" customHeight="1">
      <c r="B74" s="36" t="s">
        <v>178</v>
      </c>
      <c r="C74" s="37" t="s">
        <v>179</v>
      </c>
      <c r="D74" s="38" t="s">
        <v>49</v>
      </c>
      <c r="E74">
        <f>IF(D74="Totalmente Implementado",1,IF(D74="Parcialmente implementado",0.5,0))</f>
        <v>0</v>
      </c>
    </row>
    <row r="75" spans="2:5" ht="15" customHeight="1">
      <c r="B75" s="36" t="s">
        <v>180</v>
      </c>
      <c r="C75" s="37" t="s">
        <v>181</v>
      </c>
      <c r="D75" s="38" t="s">
        <v>49</v>
      </c>
      <c r="E75">
        <f>IF(D75="Totalmente Implementado",1,IF(D75="Parcialmente implementado",0.5,0))</f>
        <v>0</v>
      </c>
    </row>
    <row r="76" spans="2:5" ht="15" customHeight="1">
      <c r="B76" s="36" t="s">
        <v>182</v>
      </c>
      <c r="C76" s="37" t="s">
        <v>183</v>
      </c>
      <c r="D76" s="38" t="s">
        <v>49</v>
      </c>
      <c r="E76">
        <f>IF(D76="Totalmente Implementado",1,IF(D76="Parcialmente implementado",0.5,0))</f>
        <v>0</v>
      </c>
    </row>
    <row r="77" spans="2:5" ht="38.25">
      <c r="B77" s="36" t="s">
        <v>184</v>
      </c>
      <c r="C77" s="37" t="s">
        <v>185</v>
      </c>
      <c r="D77" s="38" t="s">
        <v>49</v>
      </c>
      <c r="E77">
        <f>IF(D77="Totalmente Implementado",1,IF(D77="Parcialmente implementado",0.5,0))</f>
        <v>0</v>
      </c>
    </row>
    <row r="78" spans="2:5" ht="26.25">
      <c r="B78" s="36" t="s">
        <v>186</v>
      </c>
      <c r="C78" s="37" t="s">
        <v>187</v>
      </c>
      <c r="D78" s="38" t="s">
        <v>49</v>
      </c>
      <c r="E78">
        <f>IF(D78="Totalmente Implementado",1,IF(D78="Parcialmente implementado",0.5,0))</f>
        <v>0</v>
      </c>
    </row>
    <row r="79" spans="2:5" ht="15" customHeight="1">
      <c r="B79" s="36" t="s">
        <v>188</v>
      </c>
      <c r="C79" s="37" t="s">
        <v>189</v>
      </c>
      <c r="D79" s="38" t="s">
        <v>49</v>
      </c>
      <c r="E79">
        <f>IF(D79="Totalmente Implementado",1,IF(D79="Parcialmente implementado",0.5,0))</f>
        <v>0</v>
      </c>
    </row>
    <row r="80" spans="2:5" ht="15" customHeight="1">
      <c r="B80" s="36" t="s">
        <v>190</v>
      </c>
      <c r="C80" s="37" t="s">
        <v>191</v>
      </c>
      <c r="D80" s="38" t="s">
        <v>49</v>
      </c>
      <c r="E80">
        <f>IF(D80="Totalmente Implementado",1,IF(D80="Parcialmente implementado",0.5,0))</f>
        <v>0</v>
      </c>
    </row>
    <row r="81" spans="2:5" ht="15" customHeight="1">
      <c r="B81" s="36" t="s">
        <v>192</v>
      </c>
      <c r="C81" s="37" t="s">
        <v>193</v>
      </c>
      <c r="D81" s="38" t="s">
        <v>49</v>
      </c>
      <c r="E81">
        <f>IF(D81="Totalmente Implementado",1,IF(D81="Parcialmente implementado",0.5,0))</f>
        <v>0</v>
      </c>
    </row>
    <row r="82" spans="2:4" s="32" customFormat="1" ht="40.5" customHeight="1">
      <c r="B82" s="33" t="s">
        <v>194</v>
      </c>
      <c r="C82" s="34" t="s">
        <v>195</v>
      </c>
      <c r="D82" s="35"/>
    </row>
    <row r="83" spans="2:4" s="39" customFormat="1" ht="21.75" customHeight="1">
      <c r="B83" s="40" t="s">
        <v>196</v>
      </c>
      <c r="C83" s="41" t="s">
        <v>197</v>
      </c>
      <c r="D83" s="42"/>
    </row>
    <row r="84" spans="2:5" ht="15" customHeight="1">
      <c r="B84" s="36" t="s">
        <v>196</v>
      </c>
      <c r="C84" s="37" t="s">
        <v>198</v>
      </c>
      <c r="D84" s="38" t="s">
        <v>49</v>
      </c>
      <c r="E84">
        <f>IF(D84="Totalmente Implementado",1,IF(D84="Parcialmente implementado",0.5,0))</f>
        <v>0</v>
      </c>
    </row>
    <row r="85" spans="2:5" ht="15" customHeight="1">
      <c r="B85" s="36" t="s">
        <v>199</v>
      </c>
      <c r="C85" s="37" t="s">
        <v>200</v>
      </c>
      <c r="D85" s="38" t="s">
        <v>56</v>
      </c>
      <c r="E85">
        <f>IF(D85="Totalmente Implementado",1,IF(D85="Parcialmente implementado",0.5,0))</f>
        <v>0.5</v>
      </c>
    </row>
    <row r="86" spans="2:5" ht="26.25">
      <c r="B86" s="36" t="s">
        <v>201</v>
      </c>
      <c r="C86" s="37" t="s">
        <v>202</v>
      </c>
      <c r="D86" s="38" t="s">
        <v>49</v>
      </c>
      <c r="E86">
        <f>IF(D86="Totalmente Implementado",1,IF(D86="Parcialmente implementado",0.5,0))</f>
        <v>0</v>
      </c>
    </row>
    <row r="87" spans="2:5" ht="15" customHeight="1">
      <c r="B87" s="36" t="s">
        <v>203</v>
      </c>
      <c r="C87" s="37" t="s">
        <v>204</v>
      </c>
      <c r="D87" s="38" t="s">
        <v>49</v>
      </c>
      <c r="E87">
        <f>IF(D87="Totalmente Implementado",1,IF(D87="Parcialmente implementado",0.5,0))</f>
        <v>0</v>
      </c>
    </row>
    <row r="88" spans="2:5" ht="15" customHeight="1">
      <c r="B88" s="36" t="s">
        <v>205</v>
      </c>
      <c r="C88" s="37" t="s">
        <v>206</v>
      </c>
      <c r="D88" s="38" t="s">
        <v>49</v>
      </c>
      <c r="E88">
        <f>IF(D88="Totalmente Implementado",1,IF(D88="Parcialmente implementado",0.5,0))</f>
        <v>0</v>
      </c>
    </row>
    <row r="89" spans="2:5" ht="26.25">
      <c r="B89" s="36" t="s">
        <v>207</v>
      </c>
      <c r="C89" s="37" t="s">
        <v>208</v>
      </c>
      <c r="D89" s="38" t="s">
        <v>49</v>
      </c>
      <c r="E89">
        <f>IF(D89="Totalmente Implementado",1,IF(D89="Parcialmente implementado",0.5,0))</f>
        <v>0</v>
      </c>
    </row>
    <row r="90" spans="2:5" ht="15" customHeight="1">
      <c r="B90" s="36" t="s">
        <v>209</v>
      </c>
      <c r="C90" s="37" t="s">
        <v>210</v>
      </c>
      <c r="D90" s="38" t="s">
        <v>49</v>
      </c>
      <c r="E90">
        <f>IF(D90="Totalmente Implementado",1,IF(D90="Parcialmente implementado",0.5,0))</f>
        <v>0</v>
      </c>
    </row>
    <row r="91" spans="2:4" s="39" customFormat="1" ht="21.75" customHeight="1">
      <c r="B91" s="40" t="s">
        <v>211</v>
      </c>
      <c r="C91" s="41" t="s">
        <v>212</v>
      </c>
      <c r="D91" s="42"/>
    </row>
    <row r="92" spans="2:5" ht="26.25">
      <c r="B92" s="36" t="s">
        <v>211</v>
      </c>
      <c r="C92" s="37" t="s">
        <v>213</v>
      </c>
      <c r="D92" s="38" t="s">
        <v>49</v>
      </c>
      <c r="E92">
        <f>IF(D92="Totalmente Implementado",1,IF(D92="Parcialmente implementado",0.5,0))</f>
        <v>0</v>
      </c>
    </row>
    <row r="93" spans="2:5" ht="15" customHeight="1">
      <c r="B93" s="36" t="s">
        <v>214</v>
      </c>
      <c r="C93" s="37" t="s">
        <v>215</v>
      </c>
      <c r="D93" s="38" t="s">
        <v>49</v>
      </c>
      <c r="E93">
        <f>IF(D93="Totalmente Implementado",1,IF(D93="Parcialmente implementado",0.5,0))</f>
        <v>0</v>
      </c>
    </row>
    <row r="94" spans="2:5" ht="26.25">
      <c r="B94" s="36" t="s">
        <v>216</v>
      </c>
      <c r="C94" s="37" t="s">
        <v>217</v>
      </c>
      <c r="D94" s="38" t="s">
        <v>49</v>
      </c>
      <c r="E94">
        <f>IF(D94="Totalmente Implementado",1,IF(D94="Parcialmente implementado",0.5,0))</f>
        <v>0</v>
      </c>
    </row>
    <row r="95" spans="2:5" ht="15" customHeight="1">
      <c r="B95" s="36" t="s">
        <v>218</v>
      </c>
      <c r="C95" s="37" t="s">
        <v>219</v>
      </c>
      <c r="D95" s="38" t="s">
        <v>49</v>
      </c>
      <c r="E95">
        <f>IF(D95="Totalmente Implementado",1,IF(D95="Parcialmente implementado",0.5,0))</f>
        <v>0</v>
      </c>
    </row>
    <row r="96" spans="2:5" ht="26.25">
      <c r="B96" s="36" t="s">
        <v>220</v>
      </c>
      <c r="C96" s="37" t="s">
        <v>221</v>
      </c>
      <c r="D96" s="38" t="s">
        <v>222</v>
      </c>
      <c r="E96">
        <f>IF(D96="Totalmente Implementado",1,IF(D96="Parcialmente implementado",0.5,0))</f>
        <v>1</v>
      </c>
    </row>
    <row r="97" spans="2:5" ht="38.25">
      <c r="B97" s="36" t="s">
        <v>211</v>
      </c>
      <c r="C97" s="37" t="s">
        <v>223</v>
      </c>
      <c r="D97" s="38" t="s">
        <v>49</v>
      </c>
      <c r="E97">
        <f>IF(D97="Totalmente Implementado",1,IF(D97="Parcialmente implementado",0.5,0))</f>
        <v>0</v>
      </c>
    </row>
    <row r="98" spans="2:4" s="7" customFormat="1" ht="49.5" customHeight="1">
      <c r="B98" s="29">
        <v>6</v>
      </c>
      <c r="C98" s="30" t="s">
        <v>224</v>
      </c>
      <c r="D98" s="31"/>
    </row>
    <row r="99" spans="2:5" ht="25.5" customHeight="1">
      <c r="B99" s="36">
        <v>6</v>
      </c>
      <c r="C99" s="37" t="s">
        <v>225</v>
      </c>
      <c r="D99" s="38" t="s">
        <v>49</v>
      </c>
      <c r="E99">
        <f>IF(D99="Totalmente Implementado",1,IF(D99="Parcialmente implementado",0.5,0))</f>
        <v>0</v>
      </c>
    </row>
    <row r="100" spans="2:5" ht="15" customHeight="1">
      <c r="B100" s="36" t="s">
        <v>226</v>
      </c>
      <c r="C100" s="37" t="s">
        <v>227</v>
      </c>
      <c r="D100" s="38" t="s">
        <v>49</v>
      </c>
      <c r="E100">
        <f>IF(D100="Totalmente Implementado",1,IF(D100="Parcialmente implementado",0.5,0))</f>
        <v>0</v>
      </c>
    </row>
    <row r="101" spans="2:5" ht="15" customHeight="1">
      <c r="B101" s="36" t="s">
        <v>228</v>
      </c>
      <c r="C101" s="37" t="s">
        <v>229</v>
      </c>
      <c r="D101" s="38" t="s">
        <v>49</v>
      </c>
      <c r="E101">
        <f>IF(D101="Totalmente Implementado",1,IF(D101="Parcialmente implementado",0.5,0))</f>
        <v>0</v>
      </c>
    </row>
    <row r="102" spans="2:5" ht="15" customHeight="1">
      <c r="B102" s="36" t="s">
        <v>230</v>
      </c>
      <c r="C102" s="37" t="s">
        <v>231</v>
      </c>
      <c r="D102" s="38" t="s">
        <v>49</v>
      </c>
      <c r="E102">
        <f>IF(D102="Totalmente Implementado",1,IF(D102="Parcialmente implementado",0.5,0))</f>
        <v>0</v>
      </c>
    </row>
    <row r="103" spans="2:5" ht="15" customHeight="1">
      <c r="B103" s="36" t="s">
        <v>232</v>
      </c>
      <c r="C103" s="37" t="s">
        <v>233</v>
      </c>
      <c r="D103" s="38" t="s">
        <v>49</v>
      </c>
      <c r="E103">
        <f>IF(D103="Totalmente Implementado",1,IF(D103="Parcialmente implementado",0.5,0))</f>
        <v>0</v>
      </c>
    </row>
    <row r="104" spans="2:5" ht="17.25">
      <c r="B104" s="36">
        <v>6</v>
      </c>
      <c r="C104" s="37" t="s">
        <v>234</v>
      </c>
      <c r="D104" s="38" t="s">
        <v>49</v>
      </c>
      <c r="E104">
        <f>IF(D104="Totalmente Implementado",1,IF(D104="Parcialmente implementado",0.5,0))</f>
        <v>0</v>
      </c>
    </row>
    <row r="105" spans="2:5" ht="50.25">
      <c r="B105" s="36">
        <v>6</v>
      </c>
      <c r="C105" s="37" t="s">
        <v>235</v>
      </c>
      <c r="D105" s="38" t="s">
        <v>49</v>
      </c>
      <c r="E105">
        <f>IF(D105="Totalmente Implementado",1,IF(D105="Parcialmente implementado",0.5,0))</f>
        <v>0</v>
      </c>
    </row>
    <row r="106" spans="2:4" s="7" customFormat="1" ht="49.5" customHeight="1">
      <c r="B106" s="29">
        <v>7</v>
      </c>
      <c r="C106" s="30" t="s">
        <v>236</v>
      </c>
      <c r="D106" s="31"/>
    </row>
    <row r="107" spans="2:4" s="32" customFormat="1" ht="40.5" customHeight="1">
      <c r="B107" s="33" t="s">
        <v>237</v>
      </c>
      <c r="C107" s="34" t="s">
        <v>238</v>
      </c>
      <c r="D107" s="35"/>
    </row>
    <row r="108" spans="2:5" ht="26.25">
      <c r="B108" s="36" t="s">
        <v>237</v>
      </c>
      <c r="C108" s="37" t="s">
        <v>239</v>
      </c>
      <c r="D108" s="38" t="s">
        <v>49</v>
      </c>
      <c r="E108">
        <f>IF(D108="Totalmente Implementado",1,IF(D108="Parcialmente implementado",0.5,0))</f>
        <v>0</v>
      </c>
    </row>
    <row r="109" spans="2:4" s="32" customFormat="1" ht="40.5" customHeight="1">
      <c r="B109" s="33" t="s">
        <v>240</v>
      </c>
      <c r="C109" s="34" t="s">
        <v>241</v>
      </c>
      <c r="D109" s="35"/>
    </row>
    <row r="110" spans="2:5" ht="15" customHeight="1">
      <c r="B110" s="36" t="s">
        <v>242</v>
      </c>
      <c r="C110" s="37" t="s">
        <v>243</v>
      </c>
      <c r="D110" s="38" t="s">
        <v>49</v>
      </c>
      <c r="E110">
        <f>IF(D110="Totalmente Implementado",1,IF(D110="Parcialmente implementado",0.5,0))</f>
        <v>0</v>
      </c>
    </row>
    <row r="111" spans="2:5" ht="15" customHeight="1">
      <c r="B111" s="36" t="s">
        <v>240</v>
      </c>
      <c r="C111" s="37" t="s">
        <v>244</v>
      </c>
      <c r="D111" s="38" t="s">
        <v>49</v>
      </c>
      <c r="E111">
        <f>IF(D111="Totalmente Implementado",1,IF(D111="Parcialmente implementado",0.5,0))</f>
        <v>0</v>
      </c>
    </row>
    <row r="112" spans="2:5" ht="15" customHeight="1">
      <c r="B112" s="36" t="s">
        <v>245</v>
      </c>
      <c r="C112" s="37" t="s">
        <v>246</v>
      </c>
      <c r="D112" s="38" t="s">
        <v>49</v>
      </c>
      <c r="E112">
        <f>IF(D112="Totalmente Implementado",1,IF(D112="Parcialmente implementado",0.5,0))</f>
        <v>0</v>
      </c>
    </row>
    <row r="113" spans="2:5" ht="26.25">
      <c r="B113" s="36" t="s">
        <v>247</v>
      </c>
      <c r="C113" s="37" t="s">
        <v>248</v>
      </c>
      <c r="D113" s="38" t="s">
        <v>49</v>
      </c>
      <c r="E113">
        <f>IF(D113="Totalmente Implementado",1,IF(D113="Parcialmente implementado",0.5,0))</f>
        <v>0</v>
      </c>
    </row>
    <row r="114" spans="2:5" ht="15" customHeight="1">
      <c r="B114" s="36" t="s">
        <v>249</v>
      </c>
      <c r="C114" s="37" t="s">
        <v>250</v>
      </c>
      <c r="D114" s="38" t="s">
        <v>49</v>
      </c>
      <c r="E114">
        <f>IF(D114="Totalmente Implementado",1,IF(D114="Parcialmente implementado",0.5,0))</f>
        <v>0</v>
      </c>
    </row>
    <row r="115" spans="2:5" ht="15" customHeight="1">
      <c r="B115" s="36" t="s">
        <v>251</v>
      </c>
      <c r="C115" s="37" t="s">
        <v>252</v>
      </c>
      <c r="D115" s="38" t="s">
        <v>49</v>
      </c>
      <c r="E115">
        <f>IF(D115="Totalmente Implementado",1,IF(D115="Parcialmente implementado",0.5,0))</f>
        <v>0</v>
      </c>
    </row>
    <row r="116" spans="2:5" ht="15" customHeight="1">
      <c r="B116" s="36" t="s">
        <v>253</v>
      </c>
      <c r="C116" s="37" t="s">
        <v>254</v>
      </c>
      <c r="D116" s="38" t="s">
        <v>49</v>
      </c>
      <c r="E116">
        <f>IF(D116="Totalmente Implementado",1,IF(D116="Parcialmente implementado",0.5,0))</f>
        <v>0</v>
      </c>
    </row>
    <row r="117" spans="2:5" ht="15" customHeight="1">
      <c r="B117" s="36" t="s">
        <v>255</v>
      </c>
      <c r="C117" s="37" t="s">
        <v>256</v>
      </c>
      <c r="D117" s="38" t="s">
        <v>49</v>
      </c>
      <c r="E117">
        <f>IF(D117="Totalmente Implementado",1,IF(D117="Parcialmente implementado",0.5,0))</f>
        <v>0</v>
      </c>
    </row>
    <row r="118" spans="2:5" ht="15" customHeight="1">
      <c r="B118" s="36" t="s">
        <v>257</v>
      </c>
      <c r="C118" s="37" t="s">
        <v>258</v>
      </c>
      <c r="D118" s="38" t="s">
        <v>49</v>
      </c>
      <c r="E118">
        <f>IF(D118="Totalmente Implementado",1,IF(D118="Parcialmente implementado",0.5,0))</f>
        <v>0</v>
      </c>
    </row>
    <row r="119" spans="2:5" ht="15" customHeight="1">
      <c r="B119" s="36" t="s">
        <v>259</v>
      </c>
      <c r="C119" s="37" t="s">
        <v>260</v>
      </c>
      <c r="D119" s="38" t="s">
        <v>49</v>
      </c>
      <c r="E119">
        <f>IF(D119="Totalmente Implementado",1,IF(D119="Parcialmente implementado",0.5,0))</f>
        <v>0</v>
      </c>
    </row>
    <row r="120" spans="2:4" s="32" customFormat="1" ht="40.5" customHeight="1">
      <c r="B120" s="33">
        <v>7.3</v>
      </c>
      <c r="C120" s="34" t="s">
        <v>261</v>
      </c>
      <c r="D120" s="35"/>
    </row>
    <row r="121" spans="2:5" ht="26.25">
      <c r="B121" s="36">
        <v>7.3</v>
      </c>
      <c r="C121" s="37" t="s">
        <v>262</v>
      </c>
      <c r="D121" s="38" t="s">
        <v>49</v>
      </c>
      <c r="E121">
        <f>IF(D121="Totalmente Implementado",1,IF(D121="Parcialmente implementado",0.5,0))</f>
        <v>0</v>
      </c>
    </row>
    <row r="122" spans="2:5" ht="15" customHeight="1">
      <c r="B122" s="36" t="s">
        <v>263</v>
      </c>
      <c r="C122" s="37" t="s">
        <v>264</v>
      </c>
      <c r="D122" s="38" t="s">
        <v>49</v>
      </c>
      <c r="E122">
        <f>IF(D122="Totalmente Implementado",1,IF(D122="Parcialmente implementado",0.5,0))</f>
        <v>0</v>
      </c>
    </row>
    <row r="123" spans="2:5" ht="15" customHeight="1">
      <c r="B123" s="36" t="s">
        <v>265</v>
      </c>
      <c r="C123" s="37" t="s">
        <v>266</v>
      </c>
      <c r="D123" s="38" t="s">
        <v>49</v>
      </c>
      <c r="E123">
        <f>IF(D123="Totalmente Implementado",1,IF(D123="Parcialmente implementado",0.5,0))</f>
        <v>0</v>
      </c>
    </row>
    <row r="124" spans="2:5" ht="26.25">
      <c r="B124" s="36" t="s">
        <v>267</v>
      </c>
      <c r="C124" s="37" t="s">
        <v>268</v>
      </c>
      <c r="D124" s="38" t="s">
        <v>49</v>
      </c>
      <c r="E124">
        <f>IF(D124="Totalmente Implementado",1,IF(D124="Parcialmente implementado",0.5,0))</f>
        <v>0</v>
      </c>
    </row>
    <row r="125" spans="2:5" ht="15" customHeight="1">
      <c r="B125" s="36" t="s">
        <v>269</v>
      </c>
      <c r="C125" s="37" t="s">
        <v>270</v>
      </c>
      <c r="D125" s="38" t="s">
        <v>49</v>
      </c>
      <c r="E125">
        <f>IF(D125="Totalmente Implementado",1,IF(D125="Parcialmente implementado",0.5,0))</f>
        <v>0</v>
      </c>
    </row>
    <row r="126" spans="2:5" ht="15" customHeight="1">
      <c r="B126" s="36" t="s">
        <v>271</v>
      </c>
      <c r="C126" s="37" t="s">
        <v>272</v>
      </c>
      <c r="D126" s="38" t="s">
        <v>49</v>
      </c>
      <c r="E126">
        <f>IF(D126="Totalmente Implementado",1,IF(D126="Parcialmente implementado",0.5,0))</f>
        <v>0</v>
      </c>
    </row>
    <row r="127" spans="2:4" s="7" customFormat="1" ht="49.5" customHeight="1">
      <c r="B127" s="29">
        <v>8</v>
      </c>
      <c r="C127" s="30" t="s">
        <v>273</v>
      </c>
      <c r="D127" s="31"/>
    </row>
    <row r="128" spans="2:4" s="32" customFormat="1" ht="40.5" customHeight="1">
      <c r="B128" s="33" t="s">
        <v>274</v>
      </c>
      <c r="C128" s="34" t="s">
        <v>275</v>
      </c>
      <c r="D128" s="35"/>
    </row>
    <row r="129" spans="2:5" ht="50.25">
      <c r="B129" s="36" t="s">
        <v>274</v>
      </c>
      <c r="C129" s="37" t="s">
        <v>276</v>
      </c>
      <c r="D129" s="38" t="s">
        <v>49</v>
      </c>
      <c r="E129">
        <f>IF(D129="Totalmente Implementado",1,IF(D129="Parcialmente implementado",0.5,0))</f>
        <v>0</v>
      </c>
    </row>
    <row r="130" spans="2:4" s="32" customFormat="1" ht="40.5" customHeight="1">
      <c r="B130" s="33" t="s">
        <v>277</v>
      </c>
      <c r="C130" s="34" t="s">
        <v>278</v>
      </c>
      <c r="D130" s="35"/>
    </row>
    <row r="131" spans="2:5" ht="38.25">
      <c r="B131" s="36" t="s">
        <v>277</v>
      </c>
      <c r="C131" s="37" t="s">
        <v>279</v>
      </c>
      <c r="D131" s="38" t="s">
        <v>49</v>
      </c>
      <c r="E131">
        <f>IF(D131="Totalmente Implementado",1,IF(D131="Parcialmente implementado",0.5,0))</f>
        <v>0</v>
      </c>
    </row>
    <row r="132" spans="2:5" ht="15" customHeight="1">
      <c r="B132" s="36" t="s">
        <v>277</v>
      </c>
      <c r="C132" s="37" t="s">
        <v>280</v>
      </c>
      <c r="D132" s="38" t="s">
        <v>49</v>
      </c>
      <c r="E132">
        <f>IF(D132="Totalmente Implementado",1,IF(D132="Parcialmente implementado",0.5,0))</f>
        <v>0</v>
      </c>
    </row>
    <row r="133" spans="2:5" ht="15" customHeight="1">
      <c r="B133" s="36" t="s">
        <v>281</v>
      </c>
      <c r="C133" s="37" t="s">
        <v>282</v>
      </c>
      <c r="D133" s="38" t="s">
        <v>49</v>
      </c>
      <c r="E133">
        <f>IF(D133="Totalmente Implementado",1,IF(D133="Parcialmente implementado",0.5,0))</f>
        <v>0</v>
      </c>
    </row>
    <row r="134" spans="2:5" ht="15.75">
      <c r="B134" s="36" t="s">
        <v>283</v>
      </c>
      <c r="C134" s="37" t="s">
        <v>284</v>
      </c>
      <c r="D134" s="38" t="s">
        <v>49</v>
      </c>
      <c r="E134">
        <f>IF(D134="Totalmente Implementado",1,IF(D134="Parcialmente implementado",0.5,0))</f>
        <v>0</v>
      </c>
    </row>
    <row r="135" spans="2:5" ht="15" customHeight="1">
      <c r="B135" s="36" t="s">
        <v>285</v>
      </c>
      <c r="C135" s="37" t="s">
        <v>286</v>
      </c>
      <c r="D135" s="38" t="s">
        <v>49</v>
      </c>
      <c r="E135">
        <f>IF(D135="Totalmente Implementado",1,IF(D135="Parcialmente implementado",0.5,0))</f>
        <v>0</v>
      </c>
    </row>
    <row r="136" spans="2:5" ht="15" customHeight="1">
      <c r="B136" s="36" t="s">
        <v>287</v>
      </c>
      <c r="C136" s="37" t="s">
        <v>288</v>
      </c>
      <c r="D136" s="38" t="s">
        <v>49</v>
      </c>
      <c r="E136">
        <f>IF(D136="Totalmente Implementado",1,IF(D136="Parcialmente implementado",0.5,0))</f>
        <v>0</v>
      </c>
    </row>
    <row r="137" spans="2:5" ht="15" customHeight="1">
      <c r="B137" s="36" t="s">
        <v>289</v>
      </c>
      <c r="C137" s="37" t="s">
        <v>290</v>
      </c>
      <c r="D137" s="38" t="s">
        <v>49</v>
      </c>
      <c r="E137">
        <f>IF(D137="Totalmente Implementado",1,IF(D137="Parcialmente implementado",0.5,0))</f>
        <v>0</v>
      </c>
    </row>
    <row r="138" spans="2:4" s="32" customFormat="1" ht="40.5" customHeight="1">
      <c r="B138" s="33" t="s">
        <v>291</v>
      </c>
      <c r="C138" s="34" t="s">
        <v>292</v>
      </c>
      <c r="D138" s="35"/>
    </row>
    <row r="139" spans="2:5" ht="50.25">
      <c r="B139" s="36" t="s">
        <v>291</v>
      </c>
      <c r="C139" s="37" t="s">
        <v>293</v>
      </c>
      <c r="D139" s="38" t="s">
        <v>49</v>
      </c>
      <c r="E139">
        <f>IF(D139="Totalmente Implementado",1,IF(D139="Parcialmente implementado",0.5,0))</f>
        <v>0</v>
      </c>
    </row>
    <row r="140" spans="2:5" ht="15" customHeight="1">
      <c r="B140" s="36" t="s">
        <v>291</v>
      </c>
      <c r="C140" s="37" t="s">
        <v>294</v>
      </c>
      <c r="D140" s="38" t="s">
        <v>49</v>
      </c>
      <c r="E140">
        <f>IF(D140="Totalmente Implementado",1,IF(D140="Parcialmente implementado",0.5,0))</f>
        <v>0</v>
      </c>
    </row>
    <row r="141" spans="2:5" ht="15" customHeight="1">
      <c r="B141" s="36" t="s">
        <v>295</v>
      </c>
      <c r="C141" s="37" t="s">
        <v>296</v>
      </c>
      <c r="D141" s="38" t="s">
        <v>49</v>
      </c>
      <c r="E141">
        <f>IF(D141="Totalmente Implementado",1,IF(D141="Parcialmente implementado",0.5,0))</f>
        <v>0</v>
      </c>
    </row>
    <row r="142" spans="2:5" ht="15" customHeight="1">
      <c r="B142" s="36" t="s">
        <v>297</v>
      </c>
      <c r="C142" s="37" t="s">
        <v>298</v>
      </c>
      <c r="D142" s="38" t="s">
        <v>49</v>
      </c>
      <c r="E142">
        <f>IF(D142="Totalmente Implementado",1,IF(D142="Parcialmente implementado",0.5,0))</f>
        <v>0</v>
      </c>
    </row>
    <row r="143" spans="2:5" ht="15" customHeight="1">
      <c r="B143" s="36" t="s">
        <v>299</v>
      </c>
      <c r="C143" s="37" t="s">
        <v>288</v>
      </c>
      <c r="D143" s="38" t="s">
        <v>49</v>
      </c>
      <c r="E143">
        <f>IF(D143="Totalmente Implementado",1,IF(D143="Parcialmente implementado",0.5,0))</f>
        <v>0</v>
      </c>
    </row>
    <row r="144" spans="2:5" ht="15" customHeight="1">
      <c r="B144" s="36" t="s">
        <v>300</v>
      </c>
      <c r="C144" s="37" t="s">
        <v>301</v>
      </c>
      <c r="D144" s="38" t="s">
        <v>49</v>
      </c>
      <c r="E144">
        <f>IF(D144="Totalmente Implementado",1,IF(D144="Parcialmente implementado",0.5,0))</f>
        <v>0</v>
      </c>
    </row>
    <row r="145" spans="2:5" ht="26.25">
      <c r="B145" s="44">
        <v>8.3</v>
      </c>
      <c r="C145" s="45" t="s">
        <v>302</v>
      </c>
      <c r="D145" s="38" t="s">
        <v>49</v>
      </c>
      <c r="E145">
        <f>IF(D145="Totalmente Implementado",1,IF(D145="Parcialmente implementado",0.5,0))</f>
        <v>0</v>
      </c>
    </row>
    <row r="149" spans="2:4" ht="15" customHeight="1">
      <c r="B149" s="21" t="s">
        <v>303</v>
      </c>
      <c r="D149" s="46" t="s">
        <v>304</v>
      </c>
    </row>
    <row r="150" spans="2:5" ht="15" customHeight="1">
      <c r="B150" s="21">
        <f>COUNTIF($C$3:$C$145,"Fully implemented")</f>
        <v>0</v>
      </c>
      <c r="C150" s="47"/>
      <c r="D150" s="48">
        <f>COUNTIF(D5:D145,"Totalmente Implementado")</f>
        <v>1</v>
      </c>
      <c r="E150">
        <f>COUNT(E5:E145)</f>
        <v>118</v>
      </c>
    </row>
    <row r="151" spans="2:4" ht="15" customHeight="1">
      <c r="B151" s="21">
        <f>COUNTIF($C$3:$C$145,"Partially implemented")</f>
        <v>0</v>
      </c>
      <c r="C151" s="47"/>
      <c r="D151" s="48">
        <f>COUNTIF($D$5:$D$145,"Parcialmente Implementado")</f>
        <v>8</v>
      </c>
    </row>
    <row r="152" spans="2:4" ht="15" customHeight="1">
      <c r="B152" s="49">
        <f>COUNTIF($C$3:$C$145,"Not implemented")</f>
        <v>0</v>
      </c>
      <c r="C152" s="47"/>
      <c r="D152" s="48">
        <f>COUNTIF($D$5:$D$145,"No implementado")</f>
        <v>109</v>
      </c>
    </row>
    <row r="153" ht="15" customHeight="1">
      <c r="B153" s="50">
        <f>SUM(B150:B152)</f>
        <v>0</v>
      </c>
    </row>
  </sheetData>
  <sheetProtection selectLockedCells="1" selectUnlockedCells="1"/>
  <mergeCells count="1">
    <mergeCell ref="B1:E1"/>
  </mergeCells>
  <conditionalFormatting sqref="D5">
    <cfRule type="cellIs" priority="1" dxfId="5" operator="equal" stopIfTrue="1">
      <formula>"Parcialmente implementado"</formula>
    </cfRule>
    <cfRule type="cellIs" priority="2" dxfId="6" operator="equal" stopIfTrue="1">
      <formula>"No implementado"</formula>
    </cfRule>
    <cfRule type="cellIs" priority="3" dxfId="7" operator="equal" stopIfTrue="1">
      <formula>"Totalmente implementado"</formula>
    </cfRule>
  </conditionalFormatting>
  <conditionalFormatting sqref="D8">
    <cfRule type="cellIs" priority="4" dxfId="5" operator="equal" stopIfTrue="1">
      <formula>"Parcialmente implementado"</formula>
    </cfRule>
    <cfRule type="cellIs" priority="5" dxfId="6" operator="equal" stopIfTrue="1">
      <formula>"No implementado"</formula>
    </cfRule>
    <cfRule type="cellIs" priority="6" dxfId="7" operator="equal" stopIfTrue="1">
      <formula>"Totalmente implementado"</formula>
    </cfRule>
  </conditionalFormatting>
  <conditionalFormatting sqref="D9">
    <cfRule type="cellIs" priority="7" dxfId="5" operator="equal" stopIfTrue="1">
      <formula>"Parcialmente implementado"</formula>
    </cfRule>
    <cfRule type="cellIs" priority="8" dxfId="6" operator="equal" stopIfTrue="1">
      <formula>"No implementado"</formula>
    </cfRule>
    <cfRule type="cellIs" priority="9" dxfId="7" operator="equal" stopIfTrue="1">
      <formula>"Totalmente implementado"</formula>
    </cfRule>
  </conditionalFormatting>
  <conditionalFormatting sqref="D10">
    <cfRule type="cellIs" priority="10" dxfId="5" operator="equal" stopIfTrue="1">
      <formula>"Parcialmente implementado"</formula>
    </cfRule>
    <cfRule type="cellIs" priority="11" dxfId="6" operator="equal" stopIfTrue="1">
      <formula>"No implementado"</formula>
    </cfRule>
    <cfRule type="cellIs" priority="12" dxfId="7" operator="equal" stopIfTrue="1">
      <formula>"Totalmente implementado"</formula>
    </cfRule>
  </conditionalFormatting>
  <conditionalFormatting sqref="D11">
    <cfRule type="cellIs" priority="13" dxfId="5" operator="equal" stopIfTrue="1">
      <formula>"Parcialmente implementado"</formula>
    </cfRule>
    <cfRule type="cellIs" priority="14" dxfId="6" operator="equal" stopIfTrue="1">
      <formula>"No implementado"</formula>
    </cfRule>
    <cfRule type="cellIs" priority="15" dxfId="7" operator="equal" stopIfTrue="1">
      <formula>"Totalmente implementado"</formula>
    </cfRule>
  </conditionalFormatting>
  <conditionalFormatting sqref="D12">
    <cfRule type="cellIs" priority="16" dxfId="5" operator="equal" stopIfTrue="1">
      <formula>"Parcialmente implementado"</formula>
    </cfRule>
    <cfRule type="cellIs" priority="17" dxfId="6" operator="equal" stopIfTrue="1">
      <formula>"No implementado"</formula>
    </cfRule>
    <cfRule type="cellIs" priority="18" dxfId="7" operator="equal" stopIfTrue="1">
      <formula>"Totalmente implementado"</formula>
    </cfRule>
  </conditionalFormatting>
  <conditionalFormatting sqref="D13">
    <cfRule type="cellIs" priority="19" dxfId="5" operator="equal" stopIfTrue="1">
      <formula>"Parcialmente implementado"</formula>
    </cfRule>
    <cfRule type="cellIs" priority="20" dxfId="6" operator="equal" stopIfTrue="1">
      <formula>"No implementado"</formula>
    </cfRule>
    <cfRule type="cellIs" priority="21" dxfId="7" operator="equal" stopIfTrue="1">
      <formula>"Totalmente implementado"</formula>
    </cfRule>
  </conditionalFormatting>
  <conditionalFormatting sqref="D14">
    <cfRule type="cellIs" priority="22" dxfId="5" operator="equal" stopIfTrue="1">
      <formula>"Parcialmente implementado"</formula>
    </cfRule>
    <cfRule type="cellIs" priority="23" dxfId="6" operator="equal" stopIfTrue="1">
      <formula>"No implementado"</formula>
    </cfRule>
    <cfRule type="cellIs" priority="24" dxfId="7" operator="equal" stopIfTrue="1">
      <formula>"Totalmente implementado"</formula>
    </cfRule>
  </conditionalFormatting>
  <conditionalFormatting sqref="D15">
    <cfRule type="cellIs" priority="25" dxfId="5" operator="equal" stopIfTrue="1">
      <formula>"Parcialmente implementado"</formula>
    </cfRule>
    <cfRule type="cellIs" priority="26" dxfId="6" operator="equal" stopIfTrue="1">
      <formula>"No implementado"</formula>
    </cfRule>
    <cfRule type="cellIs" priority="27" dxfId="7" operator="equal" stopIfTrue="1">
      <formula>"Totalmente implementado"</formula>
    </cfRule>
  </conditionalFormatting>
  <conditionalFormatting sqref="D16">
    <cfRule type="cellIs" priority="28" dxfId="5" operator="equal" stopIfTrue="1">
      <formula>"Parcialmente implementado"</formula>
    </cfRule>
    <cfRule type="cellIs" priority="29" dxfId="6" operator="equal" stopIfTrue="1">
      <formula>"No implementado"</formula>
    </cfRule>
    <cfRule type="cellIs" priority="30" dxfId="7" operator="equal" stopIfTrue="1">
      <formula>"Totalmente implementado"</formula>
    </cfRule>
  </conditionalFormatting>
  <conditionalFormatting sqref="D17">
    <cfRule type="cellIs" priority="31" dxfId="5" operator="equal" stopIfTrue="1">
      <formula>"Parcialmente implementado"</formula>
    </cfRule>
    <cfRule type="cellIs" priority="32" dxfId="6" operator="equal" stopIfTrue="1">
      <formula>"No implementado"</formula>
    </cfRule>
    <cfRule type="cellIs" priority="33" dxfId="7" operator="equal" stopIfTrue="1">
      <formula>"Totalmente implementado"</formula>
    </cfRule>
  </conditionalFormatting>
  <conditionalFormatting sqref="D19">
    <cfRule type="cellIs" priority="34" dxfId="5" operator="equal" stopIfTrue="1">
      <formula>"Parcialmente implementado"</formula>
    </cfRule>
    <cfRule type="cellIs" priority="35" dxfId="6" operator="equal" stopIfTrue="1">
      <formula>"No implementado"</formula>
    </cfRule>
    <cfRule type="cellIs" priority="36" dxfId="7" operator="equal" stopIfTrue="1">
      <formula>"Totalmente implementado"</formula>
    </cfRule>
  </conditionalFormatting>
  <conditionalFormatting sqref="D20">
    <cfRule type="cellIs" priority="37" dxfId="5" operator="equal" stopIfTrue="1">
      <formula>"Parcialmente implementado"</formula>
    </cfRule>
    <cfRule type="cellIs" priority="38" dxfId="6" operator="equal" stopIfTrue="1">
      <formula>"No implementado"</formula>
    </cfRule>
    <cfRule type="cellIs" priority="39" dxfId="7" operator="equal" stopIfTrue="1">
      <formula>"Totalmente implementado"</formula>
    </cfRule>
  </conditionalFormatting>
  <conditionalFormatting sqref="D21">
    <cfRule type="cellIs" priority="40" dxfId="5" operator="equal" stopIfTrue="1">
      <formula>"Parcialmente implementado"</formula>
    </cfRule>
    <cfRule type="cellIs" priority="41" dxfId="6" operator="equal" stopIfTrue="1">
      <formula>"No implementado"</formula>
    </cfRule>
    <cfRule type="cellIs" priority="42" dxfId="7" operator="equal" stopIfTrue="1">
      <formula>"Totalmente implementado"</formula>
    </cfRule>
  </conditionalFormatting>
  <conditionalFormatting sqref="D22">
    <cfRule type="cellIs" priority="43" dxfId="5" operator="equal" stopIfTrue="1">
      <formula>"Parcialmente implementado"</formula>
    </cfRule>
    <cfRule type="cellIs" priority="44" dxfId="6" operator="equal" stopIfTrue="1">
      <formula>"No implementado"</formula>
    </cfRule>
    <cfRule type="cellIs" priority="45" dxfId="7" operator="equal" stopIfTrue="1">
      <formula>"Totalmente implementado"</formula>
    </cfRule>
  </conditionalFormatting>
  <conditionalFormatting sqref="D23">
    <cfRule type="cellIs" priority="46" dxfId="5" operator="equal" stopIfTrue="1">
      <formula>"Parcialmente implementado"</formula>
    </cfRule>
    <cfRule type="cellIs" priority="47" dxfId="6" operator="equal" stopIfTrue="1">
      <formula>"No implementado"</formula>
    </cfRule>
    <cfRule type="cellIs" priority="48" dxfId="7" operator="equal" stopIfTrue="1">
      <formula>"Totalmente implementado"</formula>
    </cfRule>
  </conditionalFormatting>
  <conditionalFormatting sqref="D24">
    <cfRule type="cellIs" priority="49" dxfId="5" operator="equal" stopIfTrue="1">
      <formula>"Parcialmente implementado"</formula>
    </cfRule>
    <cfRule type="cellIs" priority="50" dxfId="6" operator="equal" stopIfTrue="1">
      <formula>"No implementado"</formula>
    </cfRule>
    <cfRule type="cellIs" priority="51" dxfId="7" operator="equal" stopIfTrue="1">
      <formula>"Totalmente implementado"</formula>
    </cfRule>
  </conditionalFormatting>
  <conditionalFormatting sqref="D25">
    <cfRule type="cellIs" priority="52" dxfId="5" operator="equal" stopIfTrue="1">
      <formula>"Parcialmente implementado"</formula>
    </cfRule>
    <cfRule type="cellIs" priority="53" dxfId="6" operator="equal" stopIfTrue="1">
      <formula>"No implementado"</formula>
    </cfRule>
    <cfRule type="cellIs" priority="54" dxfId="7" operator="equal" stopIfTrue="1">
      <formula>"Totalmente implementado"</formula>
    </cfRule>
  </conditionalFormatting>
  <conditionalFormatting sqref="D26">
    <cfRule type="cellIs" priority="55" dxfId="5" operator="equal" stopIfTrue="1">
      <formula>"Parcialmente implementado"</formula>
    </cfRule>
    <cfRule type="cellIs" priority="56" dxfId="6" operator="equal" stopIfTrue="1">
      <formula>"No implementado"</formula>
    </cfRule>
    <cfRule type="cellIs" priority="57" dxfId="7" operator="equal" stopIfTrue="1">
      <formula>"Totalmente implementado"</formula>
    </cfRule>
  </conditionalFormatting>
  <conditionalFormatting sqref="D28">
    <cfRule type="cellIs" priority="58" dxfId="5" operator="equal" stopIfTrue="1">
      <formula>"Parcialmente implementado"</formula>
    </cfRule>
    <cfRule type="cellIs" priority="59" dxfId="6" operator="equal" stopIfTrue="1">
      <formula>"No implementado"</formula>
    </cfRule>
    <cfRule type="cellIs" priority="60" dxfId="7" operator="equal" stopIfTrue="1">
      <formula>"Totalmente implementado"</formula>
    </cfRule>
  </conditionalFormatting>
  <conditionalFormatting sqref="D29">
    <cfRule type="cellIs" priority="61" dxfId="5" operator="equal" stopIfTrue="1">
      <formula>"Parcialmente implementado"</formula>
    </cfRule>
    <cfRule type="cellIs" priority="62" dxfId="6" operator="equal" stopIfTrue="1">
      <formula>"No implementado"</formula>
    </cfRule>
    <cfRule type="cellIs" priority="63" dxfId="7" operator="equal" stopIfTrue="1">
      <formula>"Totalmente implementado"</formula>
    </cfRule>
  </conditionalFormatting>
  <conditionalFormatting sqref="D30">
    <cfRule type="cellIs" priority="64" dxfId="5" operator="equal" stopIfTrue="1">
      <formula>"Parcialmente implementado"</formula>
    </cfRule>
    <cfRule type="cellIs" priority="65" dxfId="6" operator="equal" stopIfTrue="1">
      <formula>"No implementado"</formula>
    </cfRule>
    <cfRule type="cellIs" priority="66" dxfId="7" operator="equal" stopIfTrue="1">
      <formula>"Totalmente implementado"</formula>
    </cfRule>
  </conditionalFormatting>
  <conditionalFormatting sqref="D31">
    <cfRule type="cellIs" priority="67" dxfId="5" operator="equal" stopIfTrue="1">
      <formula>"Parcialmente implementado"</formula>
    </cfRule>
    <cfRule type="cellIs" priority="68" dxfId="6" operator="equal" stopIfTrue="1">
      <formula>"No implementado"</formula>
    </cfRule>
    <cfRule type="cellIs" priority="69" dxfId="7" operator="equal" stopIfTrue="1">
      <formula>"Totalmente implementado"</formula>
    </cfRule>
  </conditionalFormatting>
  <conditionalFormatting sqref="D32">
    <cfRule type="cellIs" priority="70" dxfId="5" operator="equal" stopIfTrue="1">
      <formula>"Parcialmente implementado"</formula>
    </cfRule>
    <cfRule type="cellIs" priority="71" dxfId="6" operator="equal" stopIfTrue="1">
      <formula>"No implementado"</formula>
    </cfRule>
    <cfRule type="cellIs" priority="72" dxfId="7" operator="equal" stopIfTrue="1">
      <formula>"Totalmente implementado"</formula>
    </cfRule>
  </conditionalFormatting>
  <conditionalFormatting sqref="D33">
    <cfRule type="cellIs" priority="73" dxfId="5" operator="equal" stopIfTrue="1">
      <formula>"Parcialmente implementado"</formula>
    </cfRule>
    <cfRule type="cellIs" priority="74" dxfId="6" operator="equal" stopIfTrue="1">
      <formula>"No implementado"</formula>
    </cfRule>
    <cfRule type="cellIs" priority="75" dxfId="7" operator="equal" stopIfTrue="1">
      <formula>"Totalmente implementado"</formula>
    </cfRule>
  </conditionalFormatting>
  <conditionalFormatting sqref="D34">
    <cfRule type="cellIs" priority="76" dxfId="5" operator="equal" stopIfTrue="1">
      <formula>"Parcialmente implementado"</formula>
    </cfRule>
    <cfRule type="cellIs" priority="77" dxfId="6" operator="equal" stopIfTrue="1">
      <formula>"No implementado"</formula>
    </cfRule>
    <cfRule type="cellIs" priority="78" dxfId="7" operator="equal" stopIfTrue="1">
      <formula>"Totalmente implementado"</formula>
    </cfRule>
  </conditionalFormatting>
  <conditionalFormatting sqref="D35">
    <cfRule type="cellIs" priority="79" dxfId="5" operator="equal" stopIfTrue="1">
      <formula>"Parcialmente implementado"</formula>
    </cfRule>
    <cfRule type="cellIs" priority="80" dxfId="6" operator="equal" stopIfTrue="1">
      <formula>"No implementado"</formula>
    </cfRule>
    <cfRule type="cellIs" priority="81" dxfId="7" operator="equal" stopIfTrue="1">
      <formula>"Totalmente implementado"</formula>
    </cfRule>
  </conditionalFormatting>
  <conditionalFormatting sqref="D37">
    <cfRule type="cellIs" priority="82" dxfId="5" operator="equal" stopIfTrue="1">
      <formula>"Parcialmente implementado"</formula>
    </cfRule>
    <cfRule type="cellIs" priority="83" dxfId="6" operator="equal" stopIfTrue="1">
      <formula>"No implementado"</formula>
    </cfRule>
    <cfRule type="cellIs" priority="84" dxfId="7" operator="equal" stopIfTrue="1">
      <formula>"Totalmente implementado"</formula>
    </cfRule>
  </conditionalFormatting>
  <conditionalFormatting sqref="D38">
    <cfRule type="cellIs" priority="85" dxfId="5" operator="equal" stopIfTrue="1">
      <formula>"Parcialmente implementado"</formula>
    </cfRule>
    <cfRule type="cellIs" priority="86" dxfId="6" operator="equal" stopIfTrue="1">
      <formula>"No implementado"</formula>
    </cfRule>
    <cfRule type="cellIs" priority="87" dxfId="7" operator="equal" stopIfTrue="1">
      <formula>"Totalmente implementado"</formula>
    </cfRule>
  </conditionalFormatting>
  <conditionalFormatting sqref="D39">
    <cfRule type="cellIs" priority="88" dxfId="5" operator="equal" stopIfTrue="1">
      <formula>"Parcialmente implementado"</formula>
    </cfRule>
    <cfRule type="cellIs" priority="89" dxfId="6" operator="equal" stopIfTrue="1">
      <formula>"No implementado"</formula>
    </cfRule>
    <cfRule type="cellIs" priority="90" dxfId="7" operator="equal" stopIfTrue="1">
      <formula>"Totalmente implementado"</formula>
    </cfRule>
  </conditionalFormatting>
  <conditionalFormatting sqref="D40">
    <cfRule type="cellIs" priority="91" dxfId="5" operator="equal" stopIfTrue="1">
      <formula>"Parcialmente implementado"</formula>
    </cfRule>
    <cfRule type="cellIs" priority="92" dxfId="6" operator="equal" stopIfTrue="1">
      <formula>"No implementado"</formula>
    </cfRule>
    <cfRule type="cellIs" priority="93" dxfId="7" operator="equal" stopIfTrue="1">
      <formula>"Totalmente implementado"</formula>
    </cfRule>
  </conditionalFormatting>
  <conditionalFormatting sqref="D43">
    <cfRule type="cellIs" priority="94" dxfId="5" operator="equal" stopIfTrue="1">
      <formula>"Parcialmente implementado"</formula>
    </cfRule>
    <cfRule type="cellIs" priority="95" dxfId="6" operator="equal" stopIfTrue="1">
      <formula>"No implementado"</formula>
    </cfRule>
    <cfRule type="cellIs" priority="96" dxfId="7" operator="equal" stopIfTrue="1">
      <formula>"Totalmente implementado"</formula>
    </cfRule>
  </conditionalFormatting>
  <conditionalFormatting sqref="D44">
    <cfRule type="cellIs" priority="97" dxfId="5" operator="equal" stopIfTrue="1">
      <formula>"Parcialmente implementado"</formula>
    </cfRule>
    <cfRule type="cellIs" priority="98" dxfId="6" operator="equal" stopIfTrue="1">
      <formula>"No implementado"</formula>
    </cfRule>
    <cfRule type="cellIs" priority="99" dxfId="7" operator="equal" stopIfTrue="1">
      <formula>"Totalmente implementado"</formula>
    </cfRule>
  </conditionalFormatting>
  <conditionalFormatting sqref="D45">
    <cfRule type="cellIs" priority="100" dxfId="5" operator="equal" stopIfTrue="1">
      <formula>"Parcialmente implementado"</formula>
    </cfRule>
    <cfRule type="cellIs" priority="101" dxfId="6" operator="equal" stopIfTrue="1">
      <formula>"No implementado"</formula>
    </cfRule>
    <cfRule type="cellIs" priority="102" dxfId="7" operator="equal" stopIfTrue="1">
      <formula>"Totalmente implementado"</formula>
    </cfRule>
  </conditionalFormatting>
  <conditionalFormatting sqref="D46">
    <cfRule type="cellIs" priority="103" dxfId="5" operator="equal" stopIfTrue="1">
      <formula>"Parcialmente implementado"</formula>
    </cfRule>
    <cfRule type="cellIs" priority="104" dxfId="6" operator="equal" stopIfTrue="1">
      <formula>"No implementado"</formula>
    </cfRule>
    <cfRule type="cellIs" priority="105" dxfId="7" operator="equal" stopIfTrue="1">
      <formula>"Totalmente implementado"</formula>
    </cfRule>
  </conditionalFormatting>
  <conditionalFormatting sqref="D47">
    <cfRule type="cellIs" priority="106" dxfId="5" operator="equal" stopIfTrue="1">
      <formula>"Parcialmente implementado"</formula>
    </cfRule>
    <cfRule type="cellIs" priority="107" dxfId="6" operator="equal" stopIfTrue="1">
      <formula>"No implementado"</formula>
    </cfRule>
    <cfRule type="cellIs" priority="108" dxfId="7" operator="equal" stopIfTrue="1">
      <formula>"Totalmente implementado"</formula>
    </cfRule>
  </conditionalFormatting>
  <conditionalFormatting sqref="D48">
    <cfRule type="cellIs" priority="109" dxfId="5" operator="equal" stopIfTrue="1">
      <formula>"Parcialmente implementado"</formula>
    </cfRule>
    <cfRule type="cellIs" priority="110" dxfId="6" operator="equal" stopIfTrue="1">
      <formula>"No implementado"</formula>
    </cfRule>
    <cfRule type="cellIs" priority="111" dxfId="7" operator="equal" stopIfTrue="1">
      <formula>"Totalmente implementado"</formula>
    </cfRule>
  </conditionalFormatting>
  <conditionalFormatting sqref="D49">
    <cfRule type="cellIs" priority="112" dxfId="5" operator="equal" stopIfTrue="1">
      <formula>"Parcialmente implementado"</formula>
    </cfRule>
    <cfRule type="cellIs" priority="113" dxfId="6" operator="equal" stopIfTrue="1">
      <formula>"No implementado"</formula>
    </cfRule>
    <cfRule type="cellIs" priority="114" dxfId="7" operator="equal" stopIfTrue="1">
      <formula>"Totalmente implementado"</formula>
    </cfRule>
  </conditionalFormatting>
  <conditionalFormatting sqref="D50">
    <cfRule type="cellIs" priority="115" dxfId="5" operator="equal" stopIfTrue="1">
      <formula>"Parcialmente implementado"</formula>
    </cfRule>
    <cfRule type="cellIs" priority="116" dxfId="6" operator="equal" stopIfTrue="1">
      <formula>"No implementado"</formula>
    </cfRule>
    <cfRule type="cellIs" priority="117" dxfId="7" operator="equal" stopIfTrue="1">
      <formula>"Totalmente implementado"</formula>
    </cfRule>
  </conditionalFormatting>
  <conditionalFormatting sqref="D51">
    <cfRule type="cellIs" priority="118" dxfId="5" operator="equal" stopIfTrue="1">
      <formula>"Parcialmente implementado"</formula>
    </cfRule>
    <cfRule type="cellIs" priority="119" dxfId="6" operator="equal" stopIfTrue="1">
      <formula>"No implementado"</formula>
    </cfRule>
    <cfRule type="cellIs" priority="120" dxfId="7" operator="equal" stopIfTrue="1">
      <formula>"Totalmente implementado"</formula>
    </cfRule>
  </conditionalFormatting>
  <conditionalFormatting sqref="D53">
    <cfRule type="cellIs" priority="121" dxfId="5" operator="equal" stopIfTrue="1">
      <formula>"Parcialmente implementado"</formula>
    </cfRule>
    <cfRule type="cellIs" priority="122" dxfId="6" operator="equal" stopIfTrue="1">
      <formula>"No implementado"</formula>
    </cfRule>
    <cfRule type="cellIs" priority="123" dxfId="7" operator="equal" stopIfTrue="1">
      <formula>"Totalmente implementado"</formula>
    </cfRule>
  </conditionalFormatting>
  <conditionalFormatting sqref="D54">
    <cfRule type="cellIs" priority="124" dxfId="5" operator="equal" stopIfTrue="1">
      <formula>"Parcialmente implementado"</formula>
    </cfRule>
    <cfRule type="cellIs" priority="125" dxfId="6" operator="equal" stopIfTrue="1">
      <formula>"No implementado"</formula>
    </cfRule>
    <cfRule type="cellIs" priority="126" dxfId="7" operator="equal" stopIfTrue="1">
      <formula>"Totalmente implementado"</formula>
    </cfRule>
  </conditionalFormatting>
  <conditionalFormatting sqref="D55">
    <cfRule type="cellIs" priority="127" dxfId="5" operator="equal" stopIfTrue="1">
      <formula>"Parcialmente implementado"</formula>
    </cfRule>
    <cfRule type="cellIs" priority="128" dxfId="6" operator="equal" stopIfTrue="1">
      <formula>"No implementado"</formula>
    </cfRule>
    <cfRule type="cellIs" priority="129" dxfId="7" operator="equal" stopIfTrue="1">
      <formula>"Totalmente implementado"</formula>
    </cfRule>
  </conditionalFormatting>
  <conditionalFormatting sqref="D56">
    <cfRule type="cellIs" priority="130" dxfId="5" operator="equal" stopIfTrue="1">
      <formula>"Parcialmente implementado"</formula>
    </cfRule>
    <cfRule type="cellIs" priority="131" dxfId="6" operator="equal" stopIfTrue="1">
      <formula>"No implementado"</formula>
    </cfRule>
    <cfRule type="cellIs" priority="132" dxfId="7" operator="equal" stopIfTrue="1">
      <formula>"Totalmente implementado"</formula>
    </cfRule>
  </conditionalFormatting>
  <conditionalFormatting sqref="D57">
    <cfRule type="cellIs" priority="133" dxfId="5" operator="equal" stopIfTrue="1">
      <formula>"Parcialmente implementado"</formula>
    </cfRule>
    <cfRule type="cellIs" priority="134" dxfId="6" operator="equal" stopIfTrue="1">
      <formula>"No implementado"</formula>
    </cfRule>
    <cfRule type="cellIs" priority="135" dxfId="7" operator="equal" stopIfTrue="1">
      <formula>"Totalmente implementado"</formula>
    </cfRule>
  </conditionalFormatting>
  <conditionalFormatting sqref="D58">
    <cfRule type="cellIs" priority="136" dxfId="5" operator="equal" stopIfTrue="1">
      <formula>"Parcialmente implementado"</formula>
    </cfRule>
    <cfRule type="cellIs" priority="137" dxfId="6" operator="equal" stopIfTrue="1">
      <formula>"No implementado"</formula>
    </cfRule>
    <cfRule type="cellIs" priority="138" dxfId="7" operator="equal" stopIfTrue="1">
      <formula>"Totalmente implementado"</formula>
    </cfRule>
  </conditionalFormatting>
  <conditionalFormatting sqref="D59">
    <cfRule type="cellIs" priority="139" dxfId="5" operator="equal" stopIfTrue="1">
      <formula>"Parcialmente implementado"</formula>
    </cfRule>
    <cfRule type="cellIs" priority="140" dxfId="6" operator="equal" stopIfTrue="1">
      <formula>"No implementado"</formula>
    </cfRule>
    <cfRule type="cellIs" priority="141" dxfId="7" operator="equal" stopIfTrue="1">
      <formula>"Totalmente implementado"</formula>
    </cfRule>
  </conditionalFormatting>
  <conditionalFormatting sqref="D60">
    <cfRule type="cellIs" priority="142" dxfId="5" operator="equal" stopIfTrue="1">
      <formula>"Parcialmente implementado"</formula>
    </cfRule>
    <cfRule type="cellIs" priority="143" dxfId="6" operator="equal" stopIfTrue="1">
      <formula>"No implementado"</formula>
    </cfRule>
    <cfRule type="cellIs" priority="144" dxfId="7" operator="equal" stopIfTrue="1">
      <formula>"Totalmente implementado"</formula>
    </cfRule>
  </conditionalFormatting>
  <conditionalFormatting sqref="D61">
    <cfRule type="cellIs" priority="145" dxfId="5" operator="equal" stopIfTrue="1">
      <formula>"Parcialmente implementado"</formula>
    </cfRule>
    <cfRule type="cellIs" priority="146" dxfId="6" operator="equal" stopIfTrue="1">
      <formula>"No implementado"</formula>
    </cfRule>
    <cfRule type="cellIs" priority="147" dxfId="7" operator="equal" stopIfTrue="1">
      <formula>"Totalmente implementado"</formula>
    </cfRule>
  </conditionalFormatting>
  <conditionalFormatting sqref="D62">
    <cfRule type="cellIs" priority="148" dxfId="5" operator="equal" stopIfTrue="1">
      <formula>"Parcialmente implementado"</formula>
    </cfRule>
    <cfRule type="cellIs" priority="149" dxfId="6" operator="equal" stopIfTrue="1">
      <formula>"No implementado"</formula>
    </cfRule>
    <cfRule type="cellIs" priority="150" dxfId="7" operator="equal" stopIfTrue="1">
      <formula>"Totalmente implementado"</formula>
    </cfRule>
  </conditionalFormatting>
  <conditionalFormatting sqref="D63">
    <cfRule type="cellIs" priority="151" dxfId="5" operator="equal" stopIfTrue="1">
      <formula>"Parcialmente implementado"</formula>
    </cfRule>
    <cfRule type="cellIs" priority="152" dxfId="6" operator="equal" stopIfTrue="1">
      <formula>"No implementado"</formula>
    </cfRule>
    <cfRule type="cellIs" priority="153" dxfId="7" operator="equal" stopIfTrue="1">
      <formula>"Totalmente implementado"</formula>
    </cfRule>
  </conditionalFormatting>
  <conditionalFormatting sqref="D65">
    <cfRule type="cellIs" priority="154" dxfId="5" operator="equal" stopIfTrue="1">
      <formula>"Parcialmente implementado"</formula>
    </cfRule>
    <cfRule type="cellIs" priority="155" dxfId="6" operator="equal" stopIfTrue="1">
      <formula>"No implementado"</formula>
    </cfRule>
    <cfRule type="cellIs" priority="156" dxfId="7" operator="equal" stopIfTrue="1">
      <formula>"Totalmente implementado"</formula>
    </cfRule>
  </conditionalFormatting>
  <conditionalFormatting sqref="D66">
    <cfRule type="cellIs" priority="157" dxfId="5" operator="equal" stopIfTrue="1">
      <formula>"Parcialmente implementado"</formula>
    </cfRule>
    <cfRule type="cellIs" priority="158" dxfId="6" operator="equal" stopIfTrue="1">
      <formula>"No implementado"</formula>
    </cfRule>
    <cfRule type="cellIs" priority="159" dxfId="7" operator="equal" stopIfTrue="1">
      <formula>"Totalmente implementado"</formula>
    </cfRule>
  </conditionalFormatting>
  <conditionalFormatting sqref="D67">
    <cfRule type="cellIs" priority="160" dxfId="5" operator="equal" stopIfTrue="1">
      <formula>"Parcialmente implementado"</formula>
    </cfRule>
    <cfRule type="cellIs" priority="161" dxfId="6" operator="equal" stopIfTrue="1">
      <formula>"No implementado"</formula>
    </cfRule>
    <cfRule type="cellIs" priority="162" dxfId="7" operator="equal" stopIfTrue="1">
      <formula>"Totalmente implementado"</formula>
    </cfRule>
  </conditionalFormatting>
  <conditionalFormatting sqref="D68">
    <cfRule type="cellIs" priority="163" dxfId="5" operator="equal" stopIfTrue="1">
      <formula>"Parcialmente implementado"</formula>
    </cfRule>
    <cfRule type="cellIs" priority="164" dxfId="6" operator="equal" stopIfTrue="1">
      <formula>"No implementado"</formula>
    </cfRule>
    <cfRule type="cellIs" priority="165" dxfId="7" operator="equal" stopIfTrue="1">
      <formula>"Totalmente implementado"</formula>
    </cfRule>
  </conditionalFormatting>
  <conditionalFormatting sqref="D69">
    <cfRule type="cellIs" priority="166" dxfId="5" operator="equal" stopIfTrue="1">
      <formula>"Parcialmente implementado"</formula>
    </cfRule>
    <cfRule type="cellIs" priority="167" dxfId="6" operator="equal" stopIfTrue="1">
      <formula>"No implementado"</formula>
    </cfRule>
    <cfRule type="cellIs" priority="168" dxfId="7" operator="equal" stopIfTrue="1">
      <formula>"Totalmente implementado"</formula>
    </cfRule>
  </conditionalFormatting>
  <conditionalFormatting sqref="D70">
    <cfRule type="cellIs" priority="169" dxfId="5" operator="equal" stopIfTrue="1">
      <formula>"Parcialmente implementado"</formula>
    </cfRule>
    <cfRule type="cellIs" priority="170" dxfId="6" operator="equal" stopIfTrue="1">
      <formula>"No implementado"</formula>
    </cfRule>
    <cfRule type="cellIs" priority="171" dxfId="7" operator="equal" stopIfTrue="1">
      <formula>"Totalmente implementado"</formula>
    </cfRule>
  </conditionalFormatting>
  <conditionalFormatting sqref="D73">
    <cfRule type="cellIs" priority="172" dxfId="5" operator="equal" stopIfTrue="1">
      <formula>"Parcialmente implementado"</formula>
    </cfRule>
    <cfRule type="cellIs" priority="173" dxfId="6" operator="equal" stopIfTrue="1">
      <formula>"No implementado"</formula>
    </cfRule>
    <cfRule type="cellIs" priority="174" dxfId="7" operator="equal" stopIfTrue="1">
      <formula>"Totalmente implementado"</formula>
    </cfRule>
  </conditionalFormatting>
  <conditionalFormatting sqref="D74">
    <cfRule type="cellIs" priority="175" dxfId="5" operator="equal" stopIfTrue="1">
      <formula>"Parcialmente implementado"</formula>
    </cfRule>
    <cfRule type="cellIs" priority="176" dxfId="6" operator="equal" stopIfTrue="1">
      <formula>"No implementado"</formula>
    </cfRule>
    <cfRule type="cellIs" priority="177" dxfId="7" operator="equal" stopIfTrue="1">
      <formula>"Totalmente implementado"</formula>
    </cfRule>
  </conditionalFormatting>
  <conditionalFormatting sqref="D75">
    <cfRule type="cellIs" priority="178" dxfId="5" operator="equal" stopIfTrue="1">
      <formula>"Parcialmente implementado"</formula>
    </cfRule>
    <cfRule type="cellIs" priority="179" dxfId="6" operator="equal" stopIfTrue="1">
      <formula>"No implementado"</formula>
    </cfRule>
    <cfRule type="cellIs" priority="180" dxfId="7" operator="equal" stopIfTrue="1">
      <formula>"Totalmente implementado"</formula>
    </cfRule>
  </conditionalFormatting>
  <conditionalFormatting sqref="D76">
    <cfRule type="cellIs" priority="181" dxfId="5" operator="equal" stopIfTrue="1">
      <formula>"Parcialmente implementado"</formula>
    </cfRule>
    <cfRule type="cellIs" priority="182" dxfId="6" operator="equal" stopIfTrue="1">
      <formula>"No implementado"</formula>
    </cfRule>
    <cfRule type="cellIs" priority="183" dxfId="7" operator="equal" stopIfTrue="1">
      <formula>"Totalmente implementado"</formula>
    </cfRule>
  </conditionalFormatting>
  <conditionalFormatting sqref="D77">
    <cfRule type="cellIs" priority="184" dxfId="5" operator="equal" stopIfTrue="1">
      <formula>"Parcialmente implementado"</formula>
    </cfRule>
    <cfRule type="cellIs" priority="185" dxfId="6" operator="equal" stopIfTrue="1">
      <formula>"No implementado"</formula>
    </cfRule>
    <cfRule type="cellIs" priority="186" dxfId="7" operator="equal" stopIfTrue="1">
      <formula>"Totalmente implementado"</formula>
    </cfRule>
  </conditionalFormatting>
  <conditionalFormatting sqref="D78">
    <cfRule type="cellIs" priority="187" dxfId="5" operator="equal" stopIfTrue="1">
      <formula>"Parcialmente implementado"</formula>
    </cfRule>
    <cfRule type="cellIs" priority="188" dxfId="6" operator="equal" stopIfTrue="1">
      <formula>"No implementado"</formula>
    </cfRule>
    <cfRule type="cellIs" priority="189" dxfId="7" operator="equal" stopIfTrue="1">
      <formula>"Totalmente implementado"</formula>
    </cfRule>
  </conditionalFormatting>
  <conditionalFormatting sqref="D79">
    <cfRule type="cellIs" priority="190" dxfId="5" operator="equal" stopIfTrue="1">
      <formula>"Parcialmente implementado"</formula>
    </cfRule>
    <cfRule type="cellIs" priority="191" dxfId="6" operator="equal" stopIfTrue="1">
      <formula>"No implementado"</formula>
    </cfRule>
    <cfRule type="cellIs" priority="192" dxfId="7" operator="equal" stopIfTrue="1">
      <formula>"Totalmente implementado"</formula>
    </cfRule>
  </conditionalFormatting>
  <conditionalFormatting sqref="D80">
    <cfRule type="cellIs" priority="193" dxfId="5" operator="equal" stopIfTrue="1">
      <formula>"Parcialmente implementado"</formula>
    </cfRule>
    <cfRule type="cellIs" priority="194" dxfId="6" operator="equal" stopIfTrue="1">
      <formula>"No implementado"</formula>
    </cfRule>
    <cfRule type="cellIs" priority="195" dxfId="7" operator="equal" stopIfTrue="1">
      <formula>"Totalmente implementado"</formula>
    </cfRule>
  </conditionalFormatting>
  <conditionalFormatting sqref="D81">
    <cfRule type="cellIs" priority="196" dxfId="5" operator="equal" stopIfTrue="1">
      <formula>"Parcialmente implementado"</formula>
    </cfRule>
    <cfRule type="cellIs" priority="197" dxfId="6" operator="equal" stopIfTrue="1">
      <formula>"No implementado"</formula>
    </cfRule>
    <cfRule type="cellIs" priority="198" dxfId="7" operator="equal" stopIfTrue="1">
      <formula>"Totalmente implementado"</formula>
    </cfRule>
  </conditionalFormatting>
  <conditionalFormatting sqref="D84">
    <cfRule type="cellIs" priority="199" dxfId="5" operator="equal" stopIfTrue="1">
      <formula>"Parcialmente implementado"</formula>
    </cfRule>
    <cfRule type="cellIs" priority="200" dxfId="6" operator="equal" stopIfTrue="1">
      <formula>"No implementado"</formula>
    </cfRule>
    <cfRule type="cellIs" priority="201" dxfId="7" operator="equal" stopIfTrue="1">
      <formula>"Totalmente implementado"</formula>
    </cfRule>
  </conditionalFormatting>
  <conditionalFormatting sqref="D85">
    <cfRule type="cellIs" priority="202" dxfId="5" operator="equal" stopIfTrue="1">
      <formula>"Parcialmente implementado"</formula>
    </cfRule>
    <cfRule type="cellIs" priority="203" dxfId="6" operator="equal" stopIfTrue="1">
      <formula>"No implementado"</formula>
    </cfRule>
    <cfRule type="cellIs" priority="204" dxfId="7" operator="equal" stopIfTrue="1">
      <formula>"Totalmente implementado"</formula>
    </cfRule>
  </conditionalFormatting>
  <conditionalFormatting sqref="D86">
    <cfRule type="cellIs" priority="205" dxfId="5" operator="equal" stopIfTrue="1">
      <formula>"Parcialmente implementado"</formula>
    </cfRule>
    <cfRule type="cellIs" priority="206" dxfId="6" operator="equal" stopIfTrue="1">
      <formula>"No implementado"</formula>
    </cfRule>
    <cfRule type="cellIs" priority="207" dxfId="7" operator="equal" stopIfTrue="1">
      <formula>"Totalmente implementado"</formula>
    </cfRule>
  </conditionalFormatting>
  <conditionalFormatting sqref="D87">
    <cfRule type="cellIs" priority="208" dxfId="5" operator="equal" stopIfTrue="1">
      <formula>"Parcialmente implementado"</formula>
    </cfRule>
    <cfRule type="cellIs" priority="209" dxfId="6" operator="equal" stopIfTrue="1">
      <formula>"No implementado"</formula>
    </cfRule>
    <cfRule type="cellIs" priority="210" dxfId="7" operator="equal" stopIfTrue="1">
      <formula>"Totalmente implementado"</formula>
    </cfRule>
  </conditionalFormatting>
  <conditionalFormatting sqref="D88">
    <cfRule type="cellIs" priority="211" dxfId="5" operator="equal" stopIfTrue="1">
      <formula>"Parcialmente implementado"</formula>
    </cfRule>
    <cfRule type="cellIs" priority="212" dxfId="6" operator="equal" stopIfTrue="1">
      <formula>"No implementado"</formula>
    </cfRule>
    <cfRule type="cellIs" priority="213" dxfId="7" operator="equal" stopIfTrue="1">
      <formula>"Totalmente implementado"</formula>
    </cfRule>
  </conditionalFormatting>
  <conditionalFormatting sqref="D89">
    <cfRule type="cellIs" priority="214" dxfId="5" operator="equal" stopIfTrue="1">
      <formula>"Parcialmente implementado"</formula>
    </cfRule>
    <cfRule type="cellIs" priority="215" dxfId="6" operator="equal" stopIfTrue="1">
      <formula>"No implementado"</formula>
    </cfRule>
    <cfRule type="cellIs" priority="216" dxfId="7" operator="equal" stopIfTrue="1">
      <formula>"Totalmente implementado"</formula>
    </cfRule>
  </conditionalFormatting>
  <conditionalFormatting sqref="D90">
    <cfRule type="cellIs" priority="217" dxfId="5" operator="equal" stopIfTrue="1">
      <formula>"Parcialmente implementado"</formula>
    </cfRule>
    <cfRule type="cellIs" priority="218" dxfId="6" operator="equal" stopIfTrue="1">
      <formula>"No implementado"</formula>
    </cfRule>
    <cfRule type="cellIs" priority="219" dxfId="7" operator="equal" stopIfTrue="1">
      <formula>"Totalmente implementado"</formula>
    </cfRule>
  </conditionalFormatting>
  <conditionalFormatting sqref="D92">
    <cfRule type="cellIs" priority="220" dxfId="5" operator="equal" stopIfTrue="1">
      <formula>"Parcialmente implementado"</formula>
    </cfRule>
    <cfRule type="cellIs" priority="221" dxfId="6" operator="equal" stopIfTrue="1">
      <formula>"No implementado"</formula>
    </cfRule>
    <cfRule type="cellIs" priority="222" dxfId="7" operator="equal" stopIfTrue="1">
      <formula>"Totalmente implementado"</formula>
    </cfRule>
  </conditionalFormatting>
  <conditionalFormatting sqref="D93">
    <cfRule type="cellIs" priority="223" dxfId="5" operator="equal" stopIfTrue="1">
      <formula>"Parcialmente implementado"</formula>
    </cfRule>
    <cfRule type="cellIs" priority="224" dxfId="6" operator="equal" stopIfTrue="1">
      <formula>"No implementado"</formula>
    </cfRule>
    <cfRule type="cellIs" priority="225" dxfId="7" operator="equal" stopIfTrue="1">
      <formula>"Totalmente implementado"</formula>
    </cfRule>
  </conditionalFormatting>
  <conditionalFormatting sqref="D94">
    <cfRule type="cellIs" priority="226" dxfId="5" operator="equal" stopIfTrue="1">
      <formula>"Parcialmente implementado"</formula>
    </cfRule>
    <cfRule type="cellIs" priority="227" dxfId="6" operator="equal" stopIfTrue="1">
      <formula>"No implementado"</formula>
    </cfRule>
    <cfRule type="cellIs" priority="228" dxfId="7" operator="equal" stopIfTrue="1">
      <formula>"Totalmente implementado"</formula>
    </cfRule>
  </conditionalFormatting>
  <conditionalFormatting sqref="D95">
    <cfRule type="cellIs" priority="229" dxfId="5" operator="equal" stopIfTrue="1">
      <formula>"Parcialmente implementado"</formula>
    </cfRule>
    <cfRule type="cellIs" priority="230" dxfId="6" operator="equal" stopIfTrue="1">
      <formula>"No implementado"</formula>
    </cfRule>
    <cfRule type="cellIs" priority="231" dxfId="7" operator="equal" stopIfTrue="1">
      <formula>"Totalmente implementado"</formula>
    </cfRule>
  </conditionalFormatting>
  <conditionalFormatting sqref="D96">
    <cfRule type="cellIs" priority="232" dxfId="5" operator="equal" stopIfTrue="1">
      <formula>"Parcialmente implementado"</formula>
    </cfRule>
    <cfRule type="cellIs" priority="233" dxfId="6" operator="equal" stopIfTrue="1">
      <formula>"No implementado"</formula>
    </cfRule>
    <cfRule type="cellIs" priority="234" dxfId="7" operator="equal" stopIfTrue="1">
      <formula>"Totalmente implementado"</formula>
    </cfRule>
  </conditionalFormatting>
  <conditionalFormatting sqref="D97">
    <cfRule type="cellIs" priority="235" dxfId="5" operator="equal" stopIfTrue="1">
      <formula>"Parcialmente implementado"</formula>
    </cfRule>
    <cfRule type="cellIs" priority="236" dxfId="6" operator="equal" stopIfTrue="1">
      <formula>"No implementado"</formula>
    </cfRule>
    <cfRule type="cellIs" priority="237" dxfId="7" operator="equal" stopIfTrue="1">
      <formula>"Totalmente implementado"</formula>
    </cfRule>
  </conditionalFormatting>
  <conditionalFormatting sqref="D99">
    <cfRule type="cellIs" priority="238" dxfId="5" operator="equal" stopIfTrue="1">
      <formula>"Parcialmente implementado"</formula>
    </cfRule>
    <cfRule type="cellIs" priority="239" dxfId="6" operator="equal" stopIfTrue="1">
      <formula>"No implementado"</formula>
    </cfRule>
    <cfRule type="cellIs" priority="240" dxfId="7" operator="equal" stopIfTrue="1">
      <formula>"Totalmente implementado"</formula>
    </cfRule>
  </conditionalFormatting>
  <conditionalFormatting sqref="D100">
    <cfRule type="cellIs" priority="241" dxfId="5" operator="equal" stopIfTrue="1">
      <formula>"Parcialmente implementado"</formula>
    </cfRule>
    <cfRule type="cellIs" priority="242" dxfId="6" operator="equal" stopIfTrue="1">
      <formula>"No implementado"</formula>
    </cfRule>
    <cfRule type="cellIs" priority="243" dxfId="7" operator="equal" stopIfTrue="1">
      <formula>"Totalmente implementado"</formula>
    </cfRule>
  </conditionalFormatting>
  <conditionalFormatting sqref="D101">
    <cfRule type="cellIs" priority="244" dxfId="5" operator="equal" stopIfTrue="1">
      <formula>"Parcialmente implementado"</formula>
    </cfRule>
    <cfRule type="cellIs" priority="245" dxfId="6" operator="equal" stopIfTrue="1">
      <formula>"No implementado"</formula>
    </cfRule>
    <cfRule type="cellIs" priority="246" dxfId="7" operator="equal" stopIfTrue="1">
      <formula>"Totalmente implementado"</formula>
    </cfRule>
  </conditionalFormatting>
  <conditionalFormatting sqref="D102">
    <cfRule type="cellIs" priority="247" dxfId="5" operator="equal" stopIfTrue="1">
      <formula>"Parcialmente implementado"</formula>
    </cfRule>
    <cfRule type="cellIs" priority="248" dxfId="6" operator="equal" stopIfTrue="1">
      <formula>"No implementado"</formula>
    </cfRule>
    <cfRule type="cellIs" priority="249" dxfId="7" operator="equal" stopIfTrue="1">
      <formula>"Totalmente implementado"</formula>
    </cfRule>
  </conditionalFormatting>
  <conditionalFormatting sqref="D103">
    <cfRule type="cellIs" priority="250" dxfId="5" operator="equal" stopIfTrue="1">
      <formula>"Parcialmente implementado"</formula>
    </cfRule>
    <cfRule type="cellIs" priority="251" dxfId="6" operator="equal" stopIfTrue="1">
      <formula>"No implementado"</formula>
    </cfRule>
    <cfRule type="cellIs" priority="252" dxfId="7" operator="equal" stopIfTrue="1">
      <formula>"Totalmente implementado"</formula>
    </cfRule>
  </conditionalFormatting>
  <conditionalFormatting sqref="D104">
    <cfRule type="cellIs" priority="253" dxfId="5" operator="equal" stopIfTrue="1">
      <formula>"Parcialmente implementado"</formula>
    </cfRule>
    <cfRule type="cellIs" priority="254" dxfId="6" operator="equal" stopIfTrue="1">
      <formula>"No implementado"</formula>
    </cfRule>
    <cfRule type="cellIs" priority="255" dxfId="7" operator="equal" stopIfTrue="1">
      <formula>"Totalmente implementado"</formula>
    </cfRule>
  </conditionalFormatting>
  <conditionalFormatting sqref="D105">
    <cfRule type="cellIs" priority="256" dxfId="5" operator="equal" stopIfTrue="1">
      <formula>"Parcialmente implementado"</formula>
    </cfRule>
    <cfRule type="cellIs" priority="257" dxfId="6" operator="equal" stopIfTrue="1">
      <formula>"No implementado"</formula>
    </cfRule>
    <cfRule type="cellIs" priority="258" dxfId="7" operator="equal" stopIfTrue="1">
      <formula>"Totalmente implementado"</formula>
    </cfRule>
  </conditionalFormatting>
  <conditionalFormatting sqref="D108">
    <cfRule type="cellIs" priority="259" dxfId="5" operator="equal" stopIfTrue="1">
      <formula>"Parcialmente implementado"</formula>
    </cfRule>
    <cfRule type="cellIs" priority="260" dxfId="6" operator="equal" stopIfTrue="1">
      <formula>"No implementado"</formula>
    </cfRule>
    <cfRule type="cellIs" priority="261" dxfId="7" operator="equal" stopIfTrue="1">
      <formula>"Totalmente implementado"</formula>
    </cfRule>
  </conditionalFormatting>
  <conditionalFormatting sqref="D110">
    <cfRule type="cellIs" priority="262" dxfId="5" operator="equal" stopIfTrue="1">
      <formula>"Parcialmente implementado"</formula>
    </cfRule>
    <cfRule type="cellIs" priority="263" dxfId="6" operator="equal" stopIfTrue="1">
      <formula>"No implementado"</formula>
    </cfRule>
    <cfRule type="cellIs" priority="264" dxfId="7" operator="equal" stopIfTrue="1">
      <formula>"Totalmente implementado"</formula>
    </cfRule>
  </conditionalFormatting>
  <conditionalFormatting sqref="D111">
    <cfRule type="cellIs" priority="265" dxfId="5" operator="equal" stopIfTrue="1">
      <formula>"Parcialmente implementado"</formula>
    </cfRule>
    <cfRule type="cellIs" priority="266" dxfId="6" operator="equal" stopIfTrue="1">
      <formula>"No implementado"</formula>
    </cfRule>
    <cfRule type="cellIs" priority="267" dxfId="7" operator="equal" stopIfTrue="1">
      <formula>"Totalmente implementado"</formula>
    </cfRule>
  </conditionalFormatting>
  <conditionalFormatting sqref="D112">
    <cfRule type="cellIs" priority="268" dxfId="5" operator="equal" stopIfTrue="1">
      <formula>"Parcialmente implementado"</formula>
    </cfRule>
    <cfRule type="cellIs" priority="269" dxfId="6" operator="equal" stopIfTrue="1">
      <formula>"No implementado"</formula>
    </cfRule>
    <cfRule type="cellIs" priority="270" dxfId="7" operator="equal" stopIfTrue="1">
      <formula>"Totalmente implementado"</formula>
    </cfRule>
  </conditionalFormatting>
  <conditionalFormatting sqref="D113">
    <cfRule type="cellIs" priority="271" dxfId="5" operator="equal" stopIfTrue="1">
      <formula>"Parcialmente implementado"</formula>
    </cfRule>
    <cfRule type="cellIs" priority="272" dxfId="6" operator="equal" stopIfTrue="1">
      <formula>"No implementado"</formula>
    </cfRule>
    <cfRule type="cellIs" priority="273" dxfId="7" operator="equal" stopIfTrue="1">
      <formula>"Totalmente implementado"</formula>
    </cfRule>
  </conditionalFormatting>
  <conditionalFormatting sqref="D114">
    <cfRule type="cellIs" priority="274" dxfId="5" operator="equal" stopIfTrue="1">
      <formula>"Parcialmente implementado"</formula>
    </cfRule>
    <cfRule type="cellIs" priority="275" dxfId="6" operator="equal" stopIfTrue="1">
      <formula>"No implementado"</formula>
    </cfRule>
    <cfRule type="cellIs" priority="276" dxfId="7" operator="equal" stopIfTrue="1">
      <formula>"Totalmente implementado"</formula>
    </cfRule>
  </conditionalFormatting>
  <conditionalFormatting sqref="D115">
    <cfRule type="cellIs" priority="277" dxfId="5" operator="equal" stopIfTrue="1">
      <formula>"Parcialmente implementado"</formula>
    </cfRule>
    <cfRule type="cellIs" priority="278" dxfId="6" operator="equal" stopIfTrue="1">
      <formula>"No implementado"</formula>
    </cfRule>
    <cfRule type="cellIs" priority="279" dxfId="7" operator="equal" stopIfTrue="1">
      <formula>"Totalmente implementado"</formula>
    </cfRule>
  </conditionalFormatting>
  <conditionalFormatting sqref="D116">
    <cfRule type="cellIs" priority="280" dxfId="5" operator="equal" stopIfTrue="1">
      <formula>"Parcialmente implementado"</formula>
    </cfRule>
    <cfRule type="cellIs" priority="281" dxfId="6" operator="equal" stopIfTrue="1">
      <formula>"No implementado"</formula>
    </cfRule>
    <cfRule type="cellIs" priority="282" dxfId="7" operator="equal" stopIfTrue="1">
      <formula>"Totalmente implementado"</formula>
    </cfRule>
  </conditionalFormatting>
  <conditionalFormatting sqref="D117">
    <cfRule type="cellIs" priority="283" dxfId="5" operator="equal" stopIfTrue="1">
      <formula>"Parcialmente implementado"</formula>
    </cfRule>
    <cfRule type="cellIs" priority="284" dxfId="6" operator="equal" stopIfTrue="1">
      <formula>"No implementado"</formula>
    </cfRule>
    <cfRule type="cellIs" priority="285" dxfId="7" operator="equal" stopIfTrue="1">
      <formula>"Totalmente implementado"</formula>
    </cfRule>
  </conditionalFormatting>
  <conditionalFormatting sqref="D118">
    <cfRule type="cellIs" priority="286" dxfId="5" operator="equal" stopIfTrue="1">
      <formula>"Parcialmente implementado"</formula>
    </cfRule>
    <cfRule type="cellIs" priority="287" dxfId="6" operator="equal" stopIfTrue="1">
      <formula>"No implementado"</formula>
    </cfRule>
    <cfRule type="cellIs" priority="288" dxfId="7" operator="equal" stopIfTrue="1">
      <formula>"Totalmente implementado"</formula>
    </cfRule>
  </conditionalFormatting>
  <conditionalFormatting sqref="D119">
    <cfRule type="cellIs" priority="289" dxfId="5" operator="equal" stopIfTrue="1">
      <formula>"Parcialmente implementado"</formula>
    </cfRule>
    <cfRule type="cellIs" priority="290" dxfId="6" operator="equal" stopIfTrue="1">
      <formula>"No implementado"</formula>
    </cfRule>
    <cfRule type="cellIs" priority="291" dxfId="7" operator="equal" stopIfTrue="1">
      <formula>"Totalmente implementado"</formula>
    </cfRule>
  </conditionalFormatting>
  <conditionalFormatting sqref="D121">
    <cfRule type="cellIs" priority="292" dxfId="5" operator="equal" stopIfTrue="1">
      <formula>"Parcialmente implementado"</formula>
    </cfRule>
    <cfRule type="cellIs" priority="293" dxfId="6" operator="equal" stopIfTrue="1">
      <formula>"No implementado"</formula>
    </cfRule>
    <cfRule type="cellIs" priority="294" dxfId="7" operator="equal" stopIfTrue="1">
      <formula>"Totalmente implementado"</formula>
    </cfRule>
  </conditionalFormatting>
  <conditionalFormatting sqref="D122">
    <cfRule type="cellIs" priority="295" dxfId="5" operator="equal" stopIfTrue="1">
      <formula>"Parcialmente implementado"</formula>
    </cfRule>
    <cfRule type="cellIs" priority="296" dxfId="6" operator="equal" stopIfTrue="1">
      <formula>"No implementado"</formula>
    </cfRule>
    <cfRule type="cellIs" priority="297" dxfId="7" operator="equal" stopIfTrue="1">
      <formula>"Totalmente implementado"</formula>
    </cfRule>
  </conditionalFormatting>
  <conditionalFormatting sqref="D123">
    <cfRule type="cellIs" priority="298" dxfId="5" operator="equal" stopIfTrue="1">
      <formula>"Parcialmente implementado"</formula>
    </cfRule>
    <cfRule type="cellIs" priority="299" dxfId="6" operator="equal" stopIfTrue="1">
      <formula>"No implementado"</formula>
    </cfRule>
    <cfRule type="cellIs" priority="300" dxfId="7" operator="equal" stopIfTrue="1">
      <formula>"Totalmente implementado"</formula>
    </cfRule>
  </conditionalFormatting>
  <conditionalFormatting sqref="D124">
    <cfRule type="cellIs" priority="301" dxfId="5" operator="equal" stopIfTrue="1">
      <formula>"Parcialmente implementado"</formula>
    </cfRule>
    <cfRule type="cellIs" priority="302" dxfId="6" operator="equal" stopIfTrue="1">
      <formula>"No implementado"</formula>
    </cfRule>
    <cfRule type="cellIs" priority="303" dxfId="7" operator="equal" stopIfTrue="1">
      <formula>"Totalmente implementado"</formula>
    </cfRule>
  </conditionalFormatting>
  <conditionalFormatting sqref="D125">
    <cfRule type="cellIs" priority="304" dxfId="5" operator="equal" stopIfTrue="1">
      <formula>"Parcialmente implementado"</formula>
    </cfRule>
    <cfRule type="cellIs" priority="305" dxfId="6" operator="equal" stopIfTrue="1">
      <formula>"No implementado"</formula>
    </cfRule>
    <cfRule type="cellIs" priority="306" dxfId="7" operator="equal" stopIfTrue="1">
      <formula>"Totalmente implementado"</formula>
    </cfRule>
  </conditionalFormatting>
  <conditionalFormatting sqref="D126">
    <cfRule type="cellIs" priority="307" dxfId="5" operator="equal" stopIfTrue="1">
      <formula>"Parcialmente implementado"</formula>
    </cfRule>
    <cfRule type="cellIs" priority="308" dxfId="6" operator="equal" stopIfTrue="1">
      <formula>"No implementado"</formula>
    </cfRule>
    <cfRule type="cellIs" priority="309" dxfId="7" operator="equal" stopIfTrue="1">
      <formula>"Totalmente implementado"</formula>
    </cfRule>
  </conditionalFormatting>
  <conditionalFormatting sqref="D129">
    <cfRule type="cellIs" priority="310" dxfId="5" operator="equal" stopIfTrue="1">
      <formula>"Parcialmente implementado"</formula>
    </cfRule>
    <cfRule type="cellIs" priority="311" dxfId="6" operator="equal" stopIfTrue="1">
      <formula>"No implementado"</formula>
    </cfRule>
    <cfRule type="cellIs" priority="312" dxfId="7" operator="equal" stopIfTrue="1">
      <formula>"Totalmente implementado"</formula>
    </cfRule>
  </conditionalFormatting>
  <conditionalFormatting sqref="D131">
    <cfRule type="cellIs" priority="313" dxfId="5" operator="equal" stopIfTrue="1">
      <formula>"Parcialmente implementado"</formula>
    </cfRule>
    <cfRule type="cellIs" priority="314" dxfId="6" operator="equal" stopIfTrue="1">
      <formula>"No implementado"</formula>
    </cfRule>
    <cfRule type="cellIs" priority="315" dxfId="7" operator="equal" stopIfTrue="1">
      <formula>"Totalmente implementado"</formula>
    </cfRule>
  </conditionalFormatting>
  <conditionalFormatting sqref="D132">
    <cfRule type="cellIs" priority="316" dxfId="5" operator="equal" stopIfTrue="1">
      <formula>"Parcialmente implementado"</formula>
    </cfRule>
    <cfRule type="cellIs" priority="317" dxfId="6" operator="equal" stopIfTrue="1">
      <formula>"No implementado"</formula>
    </cfRule>
    <cfRule type="cellIs" priority="318" dxfId="7" operator="equal" stopIfTrue="1">
      <formula>"Totalmente implementado"</formula>
    </cfRule>
  </conditionalFormatting>
  <conditionalFormatting sqref="D133">
    <cfRule type="cellIs" priority="319" dxfId="5" operator="equal" stopIfTrue="1">
      <formula>"Parcialmente implementado"</formula>
    </cfRule>
    <cfRule type="cellIs" priority="320" dxfId="6" operator="equal" stopIfTrue="1">
      <formula>"No implementado"</formula>
    </cfRule>
    <cfRule type="cellIs" priority="321" dxfId="7" operator="equal" stopIfTrue="1">
      <formula>"Totalmente implementado"</formula>
    </cfRule>
  </conditionalFormatting>
  <conditionalFormatting sqref="D134">
    <cfRule type="cellIs" priority="322" dxfId="5" operator="equal" stopIfTrue="1">
      <formula>"Parcialmente implementado"</formula>
    </cfRule>
    <cfRule type="cellIs" priority="323" dxfId="6" operator="equal" stopIfTrue="1">
      <formula>"No implementado"</formula>
    </cfRule>
    <cfRule type="cellIs" priority="324" dxfId="7" operator="equal" stopIfTrue="1">
      <formula>"Totalmente implementado"</formula>
    </cfRule>
  </conditionalFormatting>
  <conditionalFormatting sqref="D135">
    <cfRule type="cellIs" priority="325" dxfId="5" operator="equal" stopIfTrue="1">
      <formula>"Parcialmente implementado"</formula>
    </cfRule>
    <cfRule type="cellIs" priority="326" dxfId="6" operator="equal" stopIfTrue="1">
      <formula>"No implementado"</formula>
    </cfRule>
    <cfRule type="cellIs" priority="327" dxfId="7" operator="equal" stopIfTrue="1">
      <formula>"Totalmente implementado"</formula>
    </cfRule>
  </conditionalFormatting>
  <conditionalFormatting sqref="D136">
    <cfRule type="cellIs" priority="328" dxfId="5" operator="equal" stopIfTrue="1">
      <formula>"Parcialmente implementado"</formula>
    </cfRule>
    <cfRule type="cellIs" priority="329" dxfId="6" operator="equal" stopIfTrue="1">
      <formula>"No implementado"</formula>
    </cfRule>
    <cfRule type="cellIs" priority="330" dxfId="7" operator="equal" stopIfTrue="1">
      <formula>"Totalmente implementado"</formula>
    </cfRule>
  </conditionalFormatting>
  <conditionalFormatting sqref="D137">
    <cfRule type="cellIs" priority="331" dxfId="5" operator="equal" stopIfTrue="1">
      <formula>"Parcialmente implementado"</formula>
    </cfRule>
    <cfRule type="cellIs" priority="332" dxfId="6" operator="equal" stopIfTrue="1">
      <formula>"No implementado"</formula>
    </cfRule>
    <cfRule type="cellIs" priority="333" dxfId="7" operator="equal" stopIfTrue="1">
      <formula>"Totalmente implementado"</formula>
    </cfRule>
  </conditionalFormatting>
  <conditionalFormatting sqref="D139">
    <cfRule type="cellIs" priority="334" dxfId="5" operator="equal" stopIfTrue="1">
      <formula>"Parcialmente implementado"</formula>
    </cfRule>
    <cfRule type="cellIs" priority="335" dxfId="6" operator="equal" stopIfTrue="1">
      <formula>"No implementado"</formula>
    </cfRule>
    <cfRule type="cellIs" priority="336" dxfId="7" operator="equal" stopIfTrue="1">
      <formula>"Totalmente implementado"</formula>
    </cfRule>
  </conditionalFormatting>
  <conditionalFormatting sqref="D140">
    <cfRule type="cellIs" priority="337" dxfId="5" operator="equal" stopIfTrue="1">
      <formula>"Parcialmente implementado"</formula>
    </cfRule>
    <cfRule type="cellIs" priority="338" dxfId="6" operator="equal" stopIfTrue="1">
      <formula>"No implementado"</formula>
    </cfRule>
    <cfRule type="cellIs" priority="339" dxfId="7" operator="equal" stopIfTrue="1">
      <formula>"Totalmente implementado"</formula>
    </cfRule>
  </conditionalFormatting>
  <conditionalFormatting sqref="D141">
    <cfRule type="cellIs" priority="340" dxfId="5" operator="equal" stopIfTrue="1">
      <formula>"Parcialmente implementado"</formula>
    </cfRule>
    <cfRule type="cellIs" priority="341" dxfId="6" operator="equal" stopIfTrue="1">
      <formula>"No implementado"</formula>
    </cfRule>
    <cfRule type="cellIs" priority="342" dxfId="7" operator="equal" stopIfTrue="1">
      <formula>"Totalmente implementado"</formula>
    </cfRule>
  </conditionalFormatting>
  <conditionalFormatting sqref="D142">
    <cfRule type="cellIs" priority="343" dxfId="5" operator="equal" stopIfTrue="1">
      <formula>"Parcialmente implementado"</formula>
    </cfRule>
    <cfRule type="cellIs" priority="344" dxfId="6" operator="equal" stopIfTrue="1">
      <formula>"No implementado"</formula>
    </cfRule>
    <cfRule type="cellIs" priority="345" dxfId="7" operator="equal" stopIfTrue="1">
      <formula>"Totalmente implementado"</formula>
    </cfRule>
  </conditionalFormatting>
  <conditionalFormatting sqref="D143">
    <cfRule type="cellIs" priority="346" dxfId="5" operator="equal" stopIfTrue="1">
      <formula>"Parcialmente implementado"</formula>
    </cfRule>
    <cfRule type="cellIs" priority="347" dxfId="6" operator="equal" stopIfTrue="1">
      <formula>"No implementado"</formula>
    </cfRule>
    <cfRule type="cellIs" priority="348" dxfId="7" operator="equal" stopIfTrue="1">
      <formula>"Totalmente implementado"</formula>
    </cfRule>
  </conditionalFormatting>
  <conditionalFormatting sqref="D144">
    <cfRule type="cellIs" priority="349" dxfId="5" operator="equal" stopIfTrue="1">
      <formula>"Parcialmente implementado"</formula>
    </cfRule>
    <cfRule type="cellIs" priority="350" dxfId="6" operator="equal" stopIfTrue="1">
      <formula>"No implementado"</formula>
    </cfRule>
    <cfRule type="cellIs" priority="351" dxfId="7" operator="equal" stopIfTrue="1">
      <formula>"Totalmente implementado"</formula>
    </cfRule>
  </conditionalFormatting>
  <conditionalFormatting sqref="D145">
    <cfRule type="cellIs" priority="352" dxfId="5" operator="equal" stopIfTrue="1">
      <formula>"Parcialmente implementado"</formula>
    </cfRule>
    <cfRule type="cellIs" priority="353" dxfId="6" operator="equal" stopIfTrue="1">
      <formula>"No implementado"</formula>
    </cfRule>
    <cfRule type="cellIs" priority="354" dxfId="7" operator="equal" stopIfTrue="1">
      <formula>"Totalmente implementado"</formula>
    </cfRule>
  </conditionalFormatting>
  <dataValidations count="3">
    <dataValidation type="list" operator="equal" allowBlank="1" showErrorMessage="1" promptTitle="Select Control Scope" error="Choose Applicable, Partially applicable or Not applicable" sqref="D5 D8:D17 D19:D26 D28:D35 D37:D40 D43:D51 D53:D63 D65:D70 D73:D81 D84:D90 D92:D97 D99:D105 D108 D110:D119 D121:D126 D129 D131:D137 D139:D145">
      <formula1>$C$140:$C$142</formula1>
    </dataValidation>
    <dataValidation type="list" operator="equal" allowBlank="1" showErrorMessage="1" sqref="D27 D36">
      <formula1>"1,2,3,4,5"</formula1>
    </dataValidation>
    <dataValidation type="list" operator="equal" allowBlank="1" showErrorMessage="1" sqref="D146">
      <formula1>"1,2,3,4,5,x"</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H69"/>
  <sheetViews>
    <sheetView workbookViewId="0" topLeftCell="A1">
      <selection activeCell="H1" sqref="H1"/>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6" t="s">
        <v>42</v>
      </c>
      <c r="B1" s="51" t="s">
        <v>43</v>
      </c>
      <c r="C1" s="26" t="s">
        <v>305</v>
      </c>
      <c r="D1" s="26" t="s">
        <v>306</v>
      </c>
    </row>
    <row r="2" spans="1:8" ht="24">
      <c r="A2" s="29">
        <v>4</v>
      </c>
      <c r="B2" s="52" t="s">
        <v>45</v>
      </c>
      <c r="C2" s="52"/>
      <c r="D2" s="52"/>
      <c r="E2">
        <f>AVERAGE(E3,E5,E40)</f>
        <v>0.006635802469135803</v>
      </c>
      <c r="G2" s="53" t="s">
        <v>17</v>
      </c>
      <c r="H2" s="13">
        <f>COUNTIF($C$4:$C$100,G2)</f>
        <v>49</v>
      </c>
    </row>
    <row r="3" spans="1:8" ht="19.5">
      <c r="A3" s="33" t="s">
        <v>46</v>
      </c>
      <c r="B3" s="54" t="s">
        <v>47</v>
      </c>
      <c r="C3" s="54"/>
      <c r="D3" s="54"/>
      <c r="E3" s="55">
        <f>AVERAGE(E4)</f>
        <v>0</v>
      </c>
      <c r="G3" s="53" t="s">
        <v>20</v>
      </c>
      <c r="H3" s="13">
        <f>COUNTIF($C$4:$C$100,G3)</f>
        <v>7</v>
      </c>
    </row>
    <row r="4" spans="1:8" ht="17.25">
      <c r="A4" s="36" t="s">
        <v>46</v>
      </c>
      <c r="B4" s="56" t="s">
        <v>48</v>
      </c>
      <c r="C4" s="14" t="s">
        <v>17</v>
      </c>
      <c r="D4" s="57"/>
      <c r="E4">
        <f>VLOOKUP(C4,Resumen!$B$14:$C$19,2,0)</f>
        <v>0</v>
      </c>
      <c r="G4" s="53" t="s">
        <v>23</v>
      </c>
      <c r="H4" s="13">
        <f>COUNTIF($C$4:$C$100,G4)</f>
        <v>0</v>
      </c>
    </row>
    <row r="5" spans="1:8" ht="19.5">
      <c r="A5" s="33" t="s">
        <v>50</v>
      </c>
      <c r="B5" s="54" t="s">
        <v>51</v>
      </c>
      <c r="C5" s="54"/>
      <c r="D5" s="54"/>
      <c r="E5" s="55">
        <f>AVERAGE(E6,E17,E26,E35)</f>
        <v>0.0125</v>
      </c>
      <c r="G5" s="53" t="s">
        <v>26</v>
      </c>
      <c r="H5" s="13">
        <f>COUNTIF($C$4:$C$100,G5)</f>
        <v>0</v>
      </c>
    </row>
    <row r="6" spans="1:8" ht="17.25">
      <c r="A6" s="40" t="s">
        <v>52</v>
      </c>
      <c r="B6" s="58" t="s">
        <v>53</v>
      </c>
      <c r="C6" s="58"/>
      <c r="D6" s="58"/>
      <c r="E6" s="59">
        <f>AVERAGE(E7:E16)</f>
        <v>0.05</v>
      </c>
      <c r="G6" s="53" t="s">
        <v>29</v>
      </c>
      <c r="H6" s="13">
        <f>COUNTIF($C$4:$C$100,G6)</f>
        <v>0</v>
      </c>
    </row>
    <row r="7" spans="1:8" ht="17.25">
      <c r="A7" s="36" t="s">
        <v>54</v>
      </c>
      <c r="B7" s="56" t="s">
        <v>55</v>
      </c>
      <c r="C7" s="14" t="s">
        <v>20</v>
      </c>
      <c r="D7" s="57"/>
      <c r="E7">
        <f>VLOOKUP(C7,Resumen!$B$14:$C$19,2,0)</f>
        <v>0.1</v>
      </c>
      <c r="G7" s="53" t="s">
        <v>32</v>
      </c>
      <c r="H7" s="13">
        <f>COUNTIF($C$4:$C$100,G7)</f>
        <v>0</v>
      </c>
    </row>
    <row r="8" spans="1:5" ht="15.75">
      <c r="A8" s="36" t="s">
        <v>57</v>
      </c>
      <c r="B8" s="56" t="s">
        <v>58</v>
      </c>
      <c r="C8" s="14" t="s">
        <v>20</v>
      </c>
      <c r="D8" s="57"/>
      <c r="E8">
        <f>VLOOKUP(C8,Resumen!$B$14:$C$19,2,0)</f>
        <v>0.1</v>
      </c>
    </row>
    <row r="9" spans="1:8" ht="15.75">
      <c r="A9" s="36" t="s">
        <v>59</v>
      </c>
      <c r="B9" s="56" t="s">
        <v>60</v>
      </c>
      <c r="C9" s="14" t="s">
        <v>17</v>
      </c>
      <c r="D9" s="57"/>
      <c r="E9">
        <f>VLOOKUP(C9,Resumen!$B$14:$C$19,2,0)</f>
        <v>0</v>
      </c>
      <c r="G9" s="60" t="s">
        <v>307</v>
      </c>
      <c r="H9" s="13">
        <f>SUM(H2:H3)</f>
        <v>56</v>
      </c>
    </row>
    <row r="10" spans="1:8" ht="17.25">
      <c r="A10" s="36" t="s">
        <v>61</v>
      </c>
      <c r="B10" s="56" t="s">
        <v>62</v>
      </c>
      <c r="C10" s="14" t="s">
        <v>20</v>
      </c>
      <c r="D10" s="57"/>
      <c r="E10">
        <f>VLOOKUP(C10,Resumen!$B$14:$C$19,2,0)</f>
        <v>0.1</v>
      </c>
      <c r="G10" s="60" t="s">
        <v>308</v>
      </c>
      <c r="H10" s="13">
        <f>SUM(H4:H5)</f>
        <v>0</v>
      </c>
    </row>
    <row r="11" spans="1:8" ht="17.25">
      <c r="A11" s="36" t="s">
        <v>63</v>
      </c>
      <c r="B11" s="56" t="s">
        <v>64</v>
      </c>
      <c r="C11" s="14" t="s">
        <v>20</v>
      </c>
      <c r="D11" s="57"/>
      <c r="E11">
        <f>VLOOKUP(C11,Resumen!$B$14:$C$19,2,0)</f>
        <v>0.1</v>
      </c>
      <c r="G11" s="60" t="s">
        <v>306</v>
      </c>
      <c r="H11" s="13">
        <f>SUM(H6:H7)</f>
        <v>0</v>
      </c>
    </row>
    <row r="12" spans="1:5" ht="15.75">
      <c r="A12" s="36" t="s">
        <v>65</v>
      </c>
      <c r="B12" s="56" t="s">
        <v>66</v>
      </c>
      <c r="C12" s="14" t="s">
        <v>17</v>
      </c>
      <c r="D12" s="57"/>
      <c r="E12">
        <f>VLOOKUP(C12,Resumen!$B$14:$C$19,2,0)</f>
        <v>0</v>
      </c>
    </row>
    <row r="13" spans="1:5" ht="15.75">
      <c r="A13" s="36" t="s">
        <v>67</v>
      </c>
      <c r="B13" s="56" t="s">
        <v>68</v>
      </c>
      <c r="C13" s="14" t="s">
        <v>17</v>
      </c>
      <c r="D13" s="57"/>
      <c r="E13">
        <f>VLOOKUP(C13,Resumen!$B$14:$C$19,2,0)</f>
        <v>0</v>
      </c>
    </row>
    <row r="14" spans="1:5" ht="15.75">
      <c r="A14" s="36" t="s">
        <v>69</v>
      </c>
      <c r="B14" s="56" t="s">
        <v>70</v>
      </c>
      <c r="C14" s="14" t="s">
        <v>17</v>
      </c>
      <c r="D14" s="57"/>
      <c r="E14">
        <f>VLOOKUP(C14,Resumen!$B$14:$C$19,2,0)</f>
        <v>0</v>
      </c>
    </row>
    <row r="15" spans="1:5" ht="15.75">
      <c r="A15" s="36" t="s">
        <v>71</v>
      </c>
      <c r="B15" s="56" t="s">
        <v>72</v>
      </c>
      <c r="C15" s="14" t="s">
        <v>17</v>
      </c>
      <c r="D15" s="57"/>
      <c r="E15">
        <f>VLOOKUP(C15,Resumen!$B$14:$C$19,2,0)</f>
        <v>0</v>
      </c>
    </row>
    <row r="16" spans="1:5" ht="15.75">
      <c r="A16" s="36" t="s">
        <v>73</v>
      </c>
      <c r="B16" s="56" t="s">
        <v>74</v>
      </c>
      <c r="C16" s="14" t="s">
        <v>20</v>
      </c>
      <c r="D16" s="57"/>
      <c r="E16">
        <f>VLOOKUP(C16,Resumen!$B$14:$C$19,2,0)</f>
        <v>0.1</v>
      </c>
    </row>
    <row r="17" spans="1:5" ht="17.25">
      <c r="A17" s="40" t="s">
        <v>75</v>
      </c>
      <c r="B17" s="58" t="s">
        <v>76</v>
      </c>
      <c r="C17" s="58"/>
      <c r="D17" s="58"/>
      <c r="E17" s="59">
        <f>AVERAGE(E18:E25)</f>
        <v>0</v>
      </c>
    </row>
    <row r="18" spans="1:5" ht="17.25">
      <c r="A18" s="36" t="s">
        <v>77</v>
      </c>
      <c r="B18" s="56" t="s">
        <v>78</v>
      </c>
      <c r="C18" s="14" t="s">
        <v>17</v>
      </c>
      <c r="D18" s="57"/>
      <c r="E18">
        <f>VLOOKUP(C18,Resumen!$B$14:$C$19,2,0)</f>
        <v>0</v>
      </c>
    </row>
    <row r="19" spans="1:5" ht="15.75">
      <c r="A19" s="36" t="s">
        <v>79</v>
      </c>
      <c r="B19" s="56" t="s">
        <v>80</v>
      </c>
      <c r="C19" s="14" t="s">
        <v>17</v>
      </c>
      <c r="D19" s="57"/>
      <c r="E19">
        <f>VLOOKUP(C19,Resumen!$B$14:$C$19,2,0)</f>
        <v>0</v>
      </c>
    </row>
    <row r="20" spans="1:5" ht="15.75">
      <c r="A20" s="36" t="s">
        <v>81</v>
      </c>
      <c r="B20" s="56" t="s">
        <v>82</v>
      </c>
      <c r="C20" s="14" t="s">
        <v>17</v>
      </c>
      <c r="D20" s="57"/>
      <c r="E20">
        <f>VLOOKUP(C20,Resumen!$B$14:$C$19,2,0)</f>
        <v>0</v>
      </c>
    </row>
    <row r="21" spans="1:5" ht="26.25">
      <c r="A21" s="36" t="s">
        <v>83</v>
      </c>
      <c r="B21" s="56" t="s">
        <v>84</v>
      </c>
      <c r="C21" s="14" t="s">
        <v>17</v>
      </c>
      <c r="D21" s="57"/>
      <c r="E21">
        <f>VLOOKUP(C21,Resumen!$B$14:$C$19,2,0)</f>
        <v>0</v>
      </c>
    </row>
    <row r="22" spans="1:5" ht="17.25">
      <c r="A22" s="36" t="s">
        <v>85</v>
      </c>
      <c r="B22" s="56" t="s">
        <v>86</v>
      </c>
      <c r="C22" s="14" t="s">
        <v>17</v>
      </c>
      <c r="D22" s="57"/>
      <c r="E22">
        <f>VLOOKUP(C22,Resumen!$B$14:$C$19,2,0)</f>
        <v>0</v>
      </c>
    </row>
    <row r="23" spans="1:5" ht="15.75">
      <c r="A23" s="36" t="s">
        <v>87</v>
      </c>
      <c r="B23" s="56" t="s">
        <v>88</v>
      </c>
      <c r="C23" s="14" t="s">
        <v>17</v>
      </c>
      <c r="D23" s="57"/>
      <c r="E23">
        <f>VLOOKUP(C23,Resumen!$B$14:$C$19,2,0)</f>
        <v>0</v>
      </c>
    </row>
    <row r="24" spans="1:5" ht="15.75">
      <c r="A24" s="36" t="s">
        <v>89</v>
      </c>
      <c r="B24" s="56" t="s">
        <v>90</v>
      </c>
      <c r="C24" s="14" t="s">
        <v>17</v>
      </c>
      <c r="D24" s="57"/>
      <c r="E24">
        <f>VLOOKUP(C24,Resumen!$B$14:$C$19,2,0)</f>
        <v>0</v>
      </c>
    </row>
    <row r="25" spans="1:5" ht="26.25">
      <c r="A25" s="36" t="s">
        <v>91</v>
      </c>
      <c r="B25" s="56" t="s">
        <v>92</v>
      </c>
      <c r="C25" s="14" t="s">
        <v>17</v>
      </c>
      <c r="D25" s="57"/>
      <c r="E25">
        <f>VLOOKUP(C25,Resumen!$B$14:$C$19,2,0)</f>
        <v>0</v>
      </c>
    </row>
    <row r="26" spans="1:5" ht="17.25">
      <c r="A26" s="40" t="s">
        <v>93</v>
      </c>
      <c r="B26" s="58" t="s">
        <v>94</v>
      </c>
      <c r="C26" s="58"/>
      <c r="D26" s="58"/>
      <c r="E26" s="59">
        <f>AVERAGE(E27:E34)</f>
        <v>0</v>
      </c>
    </row>
    <row r="27" spans="1:5" ht="17.25">
      <c r="A27" s="36" t="s">
        <v>95</v>
      </c>
      <c r="B27" s="56" t="s">
        <v>96</v>
      </c>
      <c r="C27" s="14" t="s">
        <v>17</v>
      </c>
      <c r="D27" s="57"/>
      <c r="E27">
        <f>VLOOKUP(C27,Resumen!$B$14:$C$19,2,0)</f>
        <v>0</v>
      </c>
    </row>
    <row r="28" spans="1:5" ht="15.75">
      <c r="A28" s="36" t="s">
        <v>97</v>
      </c>
      <c r="B28" s="56" t="s">
        <v>98</v>
      </c>
      <c r="C28" s="14" t="s">
        <v>17</v>
      </c>
      <c r="D28" s="57"/>
      <c r="E28">
        <f>VLOOKUP(C28,Resumen!$B$14:$C$19,2,0)</f>
        <v>0</v>
      </c>
    </row>
    <row r="29" spans="1:5" ht="15.75">
      <c r="A29" s="36" t="s">
        <v>99</v>
      </c>
      <c r="B29" s="56" t="s">
        <v>100</v>
      </c>
      <c r="C29" s="14" t="s">
        <v>17</v>
      </c>
      <c r="D29" s="57"/>
      <c r="E29">
        <f>VLOOKUP(C29,Resumen!$B$14:$C$19,2,0)</f>
        <v>0</v>
      </c>
    </row>
    <row r="30" spans="1:5" ht="26.25">
      <c r="A30" s="36" t="s">
        <v>101</v>
      </c>
      <c r="B30" s="56" t="s">
        <v>102</v>
      </c>
      <c r="C30" s="14" t="s">
        <v>17</v>
      </c>
      <c r="D30" s="57"/>
      <c r="E30">
        <f>VLOOKUP(C30,Resumen!$B$14:$C$19,2,0)</f>
        <v>0</v>
      </c>
    </row>
    <row r="31" spans="1:5" ht="17.25">
      <c r="A31" s="36" t="s">
        <v>103</v>
      </c>
      <c r="B31" s="56" t="s">
        <v>104</v>
      </c>
      <c r="C31" s="14" t="s">
        <v>17</v>
      </c>
      <c r="D31" s="57"/>
      <c r="E31">
        <f>VLOOKUP(C31,Resumen!$B$14:$C$19,2,0)</f>
        <v>0</v>
      </c>
    </row>
    <row r="32" spans="1:5" ht="15.75">
      <c r="A32" s="36" t="s">
        <v>105</v>
      </c>
      <c r="B32" s="56" t="s">
        <v>106</v>
      </c>
      <c r="C32" s="14" t="s">
        <v>17</v>
      </c>
      <c r="D32" s="57"/>
      <c r="E32">
        <f>VLOOKUP(C32,Resumen!$B$14:$C$19,2,0)</f>
        <v>0</v>
      </c>
    </row>
    <row r="33" spans="1:5" ht="15.75">
      <c r="A33" s="36" t="s">
        <v>107</v>
      </c>
      <c r="B33" s="56" t="s">
        <v>108</v>
      </c>
      <c r="C33" s="14" t="s">
        <v>17</v>
      </c>
      <c r="D33" s="57"/>
      <c r="E33">
        <f>VLOOKUP(C33,Resumen!$B$14:$C$19,2,0)</f>
        <v>0</v>
      </c>
    </row>
    <row r="34" spans="1:5" ht="15.75">
      <c r="A34" s="36" t="s">
        <v>109</v>
      </c>
      <c r="B34" s="56" t="s">
        <v>110</v>
      </c>
      <c r="C34" s="14" t="s">
        <v>17</v>
      </c>
      <c r="D34" s="57"/>
      <c r="E34">
        <f>VLOOKUP(C34,Resumen!$B$14:$C$19,2,0)</f>
        <v>0</v>
      </c>
    </row>
    <row r="35" spans="1:5" ht="17.25">
      <c r="A35" s="40" t="s">
        <v>111</v>
      </c>
      <c r="B35" s="58" t="s">
        <v>112</v>
      </c>
      <c r="C35" s="58"/>
      <c r="D35" s="58"/>
      <c r="E35" s="59">
        <f>AVERAGE(E36:E39)</f>
        <v>0</v>
      </c>
    </row>
    <row r="36" spans="1:5" ht="17.25">
      <c r="A36" s="36" t="s">
        <v>113</v>
      </c>
      <c r="B36" s="56" t="s">
        <v>114</v>
      </c>
      <c r="C36" s="14" t="s">
        <v>17</v>
      </c>
      <c r="D36" s="57"/>
      <c r="E36">
        <f>VLOOKUP(C36,Resumen!$B$14:$C$19,2,0)</f>
        <v>0</v>
      </c>
    </row>
    <row r="37" spans="1:5" ht="15.75">
      <c r="A37" s="36" t="s">
        <v>115</v>
      </c>
      <c r="B37" s="56" t="s">
        <v>116</v>
      </c>
      <c r="C37" s="14" t="s">
        <v>17</v>
      </c>
      <c r="D37" s="57"/>
      <c r="E37">
        <f>VLOOKUP(C37,Resumen!$B$14:$C$19,2,0)</f>
        <v>0</v>
      </c>
    </row>
    <row r="38" spans="1:5" ht="15.75">
      <c r="A38" s="36" t="s">
        <v>117</v>
      </c>
      <c r="B38" s="56" t="s">
        <v>118</v>
      </c>
      <c r="C38" s="14" t="s">
        <v>17</v>
      </c>
      <c r="D38" s="57"/>
      <c r="E38">
        <f>VLOOKUP(C38,Resumen!$B$14:$C$19,2,0)</f>
        <v>0</v>
      </c>
    </row>
    <row r="39" spans="1:5" ht="17.25">
      <c r="A39" s="36" t="s">
        <v>119</v>
      </c>
      <c r="B39" s="56" t="s">
        <v>120</v>
      </c>
      <c r="C39" s="14" t="s">
        <v>17</v>
      </c>
      <c r="D39" s="57"/>
      <c r="E39">
        <f>VLOOKUP(C39,Resumen!$B$14:$C$19,2,0)</f>
        <v>0</v>
      </c>
    </row>
    <row r="40" spans="1:5" ht="19.5">
      <c r="A40" s="33" t="s">
        <v>121</v>
      </c>
      <c r="B40" s="54" t="s">
        <v>122</v>
      </c>
      <c r="C40" s="54"/>
      <c r="D40" s="54"/>
      <c r="E40" s="55">
        <f>AVERAGE(E41,E51,E63)</f>
        <v>0.007407407407407408</v>
      </c>
    </row>
    <row r="41" spans="1:5" ht="17.25">
      <c r="A41" s="40" t="s">
        <v>123</v>
      </c>
      <c r="B41" s="58" t="s">
        <v>124</v>
      </c>
      <c r="C41" s="58"/>
      <c r="D41" s="58"/>
      <c r="E41" s="59">
        <f>AVERAGE(E42:E50)</f>
        <v>0.022222222222222223</v>
      </c>
    </row>
    <row r="42" spans="1:5" ht="17.25">
      <c r="A42" s="36" t="s">
        <v>125</v>
      </c>
      <c r="B42" s="56" t="s">
        <v>126</v>
      </c>
      <c r="C42" s="14" t="s">
        <v>20</v>
      </c>
      <c r="D42" s="57"/>
      <c r="E42">
        <f>VLOOKUP(C42,Resumen!$B$14:$C$19,2,0)</f>
        <v>0.1</v>
      </c>
    </row>
    <row r="43" spans="1:5" ht="15.75">
      <c r="A43" s="36" t="s">
        <v>127</v>
      </c>
      <c r="B43" s="56" t="s">
        <v>128</v>
      </c>
      <c r="C43" s="14" t="s">
        <v>17</v>
      </c>
      <c r="D43" s="57"/>
      <c r="E43">
        <f>VLOOKUP(C43,Resumen!$B$14:$C$19,2,0)</f>
        <v>0</v>
      </c>
    </row>
    <row r="44" spans="1:5" ht="15.75">
      <c r="A44" s="36" t="s">
        <v>129</v>
      </c>
      <c r="B44" s="56" t="s">
        <v>130</v>
      </c>
      <c r="C44" s="14" t="s">
        <v>17</v>
      </c>
      <c r="D44" s="57"/>
      <c r="E44">
        <f>VLOOKUP(C44,Resumen!$B$14:$C$19,2,0)</f>
        <v>0</v>
      </c>
    </row>
    <row r="45" spans="1:5" ht="17.25">
      <c r="A45" s="36" t="s">
        <v>131</v>
      </c>
      <c r="B45" s="56" t="s">
        <v>132</v>
      </c>
      <c r="C45" s="14" t="s">
        <v>17</v>
      </c>
      <c r="D45" s="57"/>
      <c r="E45">
        <f>VLOOKUP(C45,Resumen!$B$14:$C$19,2,0)</f>
        <v>0</v>
      </c>
    </row>
    <row r="46" spans="1:5" ht="17.25">
      <c r="A46" s="36" t="s">
        <v>133</v>
      </c>
      <c r="B46" s="56" t="s">
        <v>134</v>
      </c>
      <c r="C46" s="14" t="s">
        <v>17</v>
      </c>
      <c r="D46" s="57"/>
      <c r="E46">
        <f>VLOOKUP(C46,Resumen!$B$14:$C$19,2,0)</f>
        <v>0</v>
      </c>
    </row>
    <row r="47" spans="1:5" ht="15.75">
      <c r="A47" s="36" t="s">
        <v>135</v>
      </c>
      <c r="B47" s="56" t="s">
        <v>136</v>
      </c>
      <c r="C47" s="14" t="s">
        <v>17</v>
      </c>
      <c r="D47" s="57"/>
      <c r="E47">
        <f>VLOOKUP(C47,Resumen!$B$14:$C$19,2,0)</f>
        <v>0</v>
      </c>
    </row>
    <row r="48" spans="1:5" ht="26.25">
      <c r="A48" s="36" t="s">
        <v>137</v>
      </c>
      <c r="B48" s="56" t="s">
        <v>138</v>
      </c>
      <c r="C48" s="14" t="s">
        <v>17</v>
      </c>
      <c r="D48" s="57"/>
      <c r="E48">
        <f>VLOOKUP(C48,Resumen!$B$14:$C$19,2,0)</f>
        <v>0</v>
      </c>
    </row>
    <row r="49" spans="1:5" ht="15.75">
      <c r="A49" s="36" t="s">
        <v>139</v>
      </c>
      <c r="B49" s="56" t="s">
        <v>140</v>
      </c>
      <c r="C49" s="14" t="s">
        <v>17</v>
      </c>
      <c r="D49" s="57"/>
      <c r="E49">
        <f>VLOOKUP(C49,Resumen!$B$14:$C$19,2,0)</f>
        <v>0</v>
      </c>
    </row>
    <row r="50" spans="1:5" ht="15.75">
      <c r="A50" s="36" t="s">
        <v>141</v>
      </c>
      <c r="B50" s="56" t="s">
        <v>142</v>
      </c>
      <c r="C50" s="14" t="s">
        <v>20</v>
      </c>
      <c r="D50" s="57"/>
      <c r="E50">
        <f>VLOOKUP(C50,Resumen!$B$14:$C$19,2,0)</f>
        <v>0.1</v>
      </c>
    </row>
    <row r="51" spans="1:5" ht="17.25">
      <c r="A51" s="40" t="s">
        <v>143</v>
      </c>
      <c r="B51" s="58" t="s">
        <v>144</v>
      </c>
      <c r="C51" s="58"/>
      <c r="D51" s="58"/>
      <c r="E51" s="59">
        <f>AVERAGE(E53:E62)</f>
        <v>0</v>
      </c>
    </row>
    <row r="52" spans="1:4" ht="26.25">
      <c r="A52" s="36" t="s">
        <v>143</v>
      </c>
      <c r="B52" s="56" t="s">
        <v>309</v>
      </c>
      <c r="C52" s="61"/>
      <c r="D52" s="57"/>
    </row>
    <row r="53" spans="1:5" ht="17.25">
      <c r="A53" s="36" t="s">
        <v>146</v>
      </c>
      <c r="B53" s="56" t="s">
        <v>147</v>
      </c>
      <c r="C53" s="14" t="s">
        <v>17</v>
      </c>
      <c r="D53" s="57"/>
      <c r="E53">
        <f>VLOOKUP(C53,Resumen!$B$14:$C$19,2,0)</f>
        <v>0</v>
      </c>
    </row>
    <row r="54" spans="1:5" ht="15.75">
      <c r="A54" s="36" t="s">
        <v>148</v>
      </c>
      <c r="B54" s="56" t="s">
        <v>149</v>
      </c>
      <c r="C54" s="14" t="s">
        <v>17</v>
      </c>
      <c r="D54" s="57"/>
      <c r="E54">
        <f>VLOOKUP(C54,Resumen!$B$14:$C$19,2,0)</f>
        <v>0</v>
      </c>
    </row>
    <row r="55" spans="1:5" ht="15.75">
      <c r="A55" s="36" t="s">
        <v>150</v>
      </c>
      <c r="B55" s="56" t="s">
        <v>151</v>
      </c>
      <c r="C55" s="14" t="s">
        <v>17</v>
      </c>
      <c r="D55" s="57"/>
      <c r="E55">
        <f>VLOOKUP(C55,Resumen!$B$14:$C$19,2,0)</f>
        <v>0</v>
      </c>
    </row>
    <row r="56" spans="1:5" ht="17.25">
      <c r="A56" s="36" t="s">
        <v>152</v>
      </c>
      <c r="B56" s="56" t="s">
        <v>153</v>
      </c>
      <c r="C56" s="14" t="s">
        <v>17</v>
      </c>
      <c r="D56" s="57"/>
      <c r="E56">
        <f>VLOOKUP(C56,Resumen!$B$14:$C$19,2,0)</f>
        <v>0</v>
      </c>
    </row>
    <row r="57" spans="1:5" ht="17.25">
      <c r="A57" s="36" t="s">
        <v>154</v>
      </c>
      <c r="B57" s="56" t="s">
        <v>155</v>
      </c>
      <c r="C57" s="14" t="s">
        <v>17</v>
      </c>
      <c r="D57" s="57"/>
      <c r="E57">
        <f>VLOOKUP(C57,Resumen!$B$14:$C$19,2,0)</f>
        <v>0</v>
      </c>
    </row>
    <row r="58" spans="1:5" ht="26.25">
      <c r="A58" s="36" t="s">
        <v>156</v>
      </c>
      <c r="B58" s="56" t="s">
        <v>157</v>
      </c>
      <c r="C58" s="14" t="s">
        <v>17</v>
      </c>
      <c r="D58" s="57"/>
      <c r="E58">
        <f>VLOOKUP(C58,Resumen!$B$14:$C$19,2,0)</f>
        <v>0</v>
      </c>
    </row>
    <row r="59" spans="1:5" ht="15.75">
      <c r="A59" s="36" t="s">
        <v>158</v>
      </c>
      <c r="B59" s="56" t="s">
        <v>159</v>
      </c>
      <c r="C59" s="14" t="s">
        <v>17</v>
      </c>
      <c r="D59" s="57"/>
      <c r="E59">
        <f>VLOOKUP(C59,Resumen!$B$14:$C$19,2,0)</f>
        <v>0</v>
      </c>
    </row>
    <row r="60" spans="1:5" ht="15.75">
      <c r="A60" s="36" t="s">
        <v>160</v>
      </c>
      <c r="B60" s="56" t="s">
        <v>161</v>
      </c>
      <c r="C60" s="14" t="s">
        <v>17</v>
      </c>
      <c r="D60" s="57"/>
      <c r="E60">
        <f>VLOOKUP(C60,Resumen!$B$14:$C$19,2,0)</f>
        <v>0</v>
      </c>
    </row>
    <row r="61" spans="1:5" ht="15.75">
      <c r="A61" s="36" t="s">
        <v>162</v>
      </c>
      <c r="B61" s="56" t="s">
        <v>163</v>
      </c>
      <c r="C61" s="14" t="s">
        <v>17</v>
      </c>
      <c r="D61" s="57"/>
      <c r="E61">
        <f>VLOOKUP(C61,Resumen!$B$14:$C$19,2,0)</f>
        <v>0</v>
      </c>
    </row>
    <row r="62" spans="1:5" ht="15.75">
      <c r="A62" s="36" t="s">
        <v>164</v>
      </c>
      <c r="B62" s="56" t="s">
        <v>165</v>
      </c>
      <c r="C62" s="14" t="s">
        <v>17</v>
      </c>
      <c r="D62" s="57"/>
      <c r="E62">
        <f>VLOOKUP(C62,Resumen!$B$14:$C$19,2,0)</f>
        <v>0</v>
      </c>
    </row>
    <row r="63" spans="1:5" ht="17.25">
      <c r="A63" s="40" t="s">
        <v>166</v>
      </c>
      <c r="B63" s="58" t="s">
        <v>167</v>
      </c>
      <c r="C63" s="58"/>
      <c r="D63" s="58"/>
      <c r="E63" s="59">
        <f>AVERAGE(E64:E69)</f>
        <v>0</v>
      </c>
    </row>
    <row r="64" spans="1:5" ht="26.25">
      <c r="A64" s="36" t="s">
        <v>310</v>
      </c>
      <c r="B64" s="56" t="s">
        <v>168</v>
      </c>
      <c r="C64" s="14" t="s">
        <v>17</v>
      </c>
      <c r="D64" s="57"/>
      <c r="E64">
        <f>VLOOKUP(C64,Resumen!$B$14:$C$19,2,0)</f>
        <v>0</v>
      </c>
    </row>
    <row r="65" spans="1:5" ht="15.75">
      <c r="A65" s="36" t="s">
        <v>311</v>
      </c>
      <c r="B65" s="56" t="s">
        <v>169</v>
      </c>
      <c r="C65" s="14" t="s">
        <v>17</v>
      </c>
      <c r="D65" s="57"/>
      <c r="E65">
        <f>VLOOKUP(C65,Resumen!$B$14:$C$19,2,0)</f>
        <v>0</v>
      </c>
    </row>
    <row r="66" spans="1:5" ht="15.75">
      <c r="A66" s="36" t="s">
        <v>312</v>
      </c>
      <c r="B66" s="56" t="s">
        <v>170</v>
      </c>
      <c r="C66" s="14" t="s">
        <v>17</v>
      </c>
      <c r="D66" s="57"/>
      <c r="E66">
        <f>VLOOKUP(C66,Resumen!$B$14:$C$19,2,0)</f>
        <v>0</v>
      </c>
    </row>
    <row r="67" spans="1:5" ht="17.25">
      <c r="A67" s="36" t="s">
        <v>313</v>
      </c>
      <c r="B67" s="56" t="s">
        <v>171</v>
      </c>
      <c r="C67" s="14" t="s">
        <v>17</v>
      </c>
      <c r="D67" s="57"/>
      <c r="E67">
        <f>VLOOKUP(C67,Resumen!$B$14:$C$19,2,0)</f>
        <v>0</v>
      </c>
    </row>
    <row r="68" spans="1:5" ht="26.25">
      <c r="A68" s="36" t="s">
        <v>314</v>
      </c>
      <c r="B68" s="56" t="s">
        <v>315</v>
      </c>
      <c r="C68" s="14" t="s">
        <v>17</v>
      </c>
      <c r="D68" s="57"/>
      <c r="E68">
        <f>VLOOKUP(C68,Resumen!$B$14:$C$19,2,0)</f>
        <v>0</v>
      </c>
    </row>
    <row r="69" spans="1:5" ht="26.25">
      <c r="A69" s="36" t="s">
        <v>316</v>
      </c>
      <c r="B69" s="56" t="s">
        <v>173</v>
      </c>
      <c r="C69" s="14" t="s">
        <v>17</v>
      </c>
      <c r="D69" s="57"/>
      <c r="E69">
        <f>VLOOKUP(C69,Resumen!$B$14:$C$19,2,0)</f>
        <v>0</v>
      </c>
    </row>
  </sheetData>
  <sheetProtection selectLockedCells="1" selectUnlockedCells="1"/>
  <conditionalFormatting sqref="C7 C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12">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16">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1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1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42">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50">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52">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8">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9">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10">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11">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13">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14">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15">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20">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21">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22">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23">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24">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25">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27">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28">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29">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30">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31">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32">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33">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34">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36">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37">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38">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39">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43">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44">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45">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46">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47">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48">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49">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53">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54">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55">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56">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57">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58">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59">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60">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61">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conditionalFormatting sqref="C62">
    <cfRule type="cellIs" priority="246" dxfId="0" operator="equal" stopIfTrue="1">
      <formula>Resumen!$B$14</formula>
    </cfRule>
    <cfRule type="cellIs" priority="247" dxfId="1" operator="equal" stopIfTrue="1">
      <formula>Resumen!$B$15</formula>
    </cfRule>
    <cfRule type="cellIs" priority="248" dxfId="2" operator="equal" stopIfTrue="1">
      <formula>Resumen!$B$16</formula>
    </cfRule>
    <cfRule type="cellIs" priority="249" dxfId="3" operator="equal" stopIfTrue="1">
      <formula>Resumen!$B$17</formula>
    </cfRule>
    <cfRule type="cellIs" priority="250" dxfId="4" operator="equal" stopIfTrue="1">
      <formula>Resumen!$B$18</formula>
    </cfRule>
  </conditionalFormatting>
  <conditionalFormatting sqref="C64">
    <cfRule type="cellIs" priority="251" dxfId="0" operator="equal" stopIfTrue="1">
      <formula>Resumen!$B$14</formula>
    </cfRule>
    <cfRule type="cellIs" priority="252" dxfId="1" operator="equal" stopIfTrue="1">
      <formula>Resumen!$B$15</formula>
    </cfRule>
    <cfRule type="cellIs" priority="253" dxfId="2" operator="equal" stopIfTrue="1">
      <formula>Resumen!$B$16</formula>
    </cfRule>
    <cfRule type="cellIs" priority="254" dxfId="3" operator="equal" stopIfTrue="1">
      <formula>Resumen!$B$17</formula>
    </cfRule>
    <cfRule type="cellIs" priority="255" dxfId="4" operator="equal" stopIfTrue="1">
      <formula>Resumen!$B$18</formula>
    </cfRule>
  </conditionalFormatting>
  <conditionalFormatting sqref="C65">
    <cfRule type="cellIs" priority="256" dxfId="0" operator="equal" stopIfTrue="1">
      <formula>Resumen!$B$14</formula>
    </cfRule>
    <cfRule type="cellIs" priority="257" dxfId="1" operator="equal" stopIfTrue="1">
      <formula>Resumen!$B$15</formula>
    </cfRule>
    <cfRule type="cellIs" priority="258" dxfId="2" operator="equal" stopIfTrue="1">
      <formula>Resumen!$B$16</formula>
    </cfRule>
    <cfRule type="cellIs" priority="259" dxfId="3" operator="equal" stopIfTrue="1">
      <formula>Resumen!$B$17</formula>
    </cfRule>
    <cfRule type="cellIs" priority="260" dxfId="4" operator="equal" stopIfTrue="1">
      <formula>Resumen!$B$18</formula>
    </cfRule>
  </conditionalFormatting>
  <conditionalFormatting sqref="C66">
    <cfRule type="cellIs" priority="261" dxfId="0" operator="equal" stopIfTrue="1">
      <formula>Resumen!$B$14</formula>
    </cfRule>
    <cfRule type="cellIs" priority="262" dxfId="1" operator="equal" stopIfTrue="1">
      <formula>Resumen!$B$15</formula>
    </cfRule>
    <cfRule type="cellIs" priority="263" dxfId="2" operator="equal" stopIfTrue="1">
      <formula>Resumen!$B$16</formula>
    </cfRule>
    <cfRule type="cellIs" priority="264" dxfId="3" operator="equal" stopIfTrue="1">
      <formula>Resumen!$B$17</formula>
    </cfRule>
    <cfRule type="cellIs" priority="265" dxfId="4" operator="equal" stopIfTrue="1">
      <formula>Resumen!$B$18</formula>
    </cfRule>
  </conditionalFormatting>
  <conditionalFormatting sqref="C67">
    <cfRule type="cellIs" priority="266" dxfId="0" operator="equal" stopIfTrue="1">
      <formula>Resumen!$B$14</formula>
    </cfRule>
    <cfRule type="cellIs" priority="267" dxfId="1" operator="equal" stopIfTrue="1">
      <formula>Resumen!$B$15</formula>
    </cfRule>
    <cfRule type="cellIs" priority="268" dxfId="2" operator="equal" stopIfTrue="1">
      <formula>Resumen!$B$16</formula>
    </cfRule>
    <cfRule type="cellIs" priority="269" dxfId="3" operator="equal" stopIfTrue="1">
      <formula>Resumen!$B$17</formula>
    </cfRule>
    <cfRule type="cellIs" priority="270" dxfId="4" operator="equal" stopIfTrue="1">
      <formula>Resumen!$B$18</formula>
    </cfRule>
  </conditionalFormatting>
  <conditionalFormatting sqref="C68">
    <cfRule type="cellIs" priority="271" dxfId="0" operator="equal" stopIfTrue="1">
      <formula>Resumen!$B$14</formula>
    </cfRule>
    <cfRule type="cellIs" priority="272" dxfId="1" operator="equal" stopIfTrue="1">
      <formula>Resumen!$B$15</formula>
    </cfRule>
    <cfRule type="cellIs" priority="273" dxfId="2" operator="equal" stopIfTrue="1">
      <formula>Resumen!$B$16</formula>
    </cfRule>
    <cfRule type="cellIs" priority="274" dxfId="3" operator="equal" stopIfTrue="1">
      <formula>Resumen!$B$17</formula>
    </cfRule>
    <cfRule type="cellIs" priority="275" dxfId="4" operator="equal" stopIfTrue="1">
      <formula>Resumen!$B$18</formula>
    </cfRule>
  </conditionalFormatting>
  <conditionalFormatting sqref="C69">
    <cfRule type="cellIs" priority="276" dxfId="0" operator="equal" stopIfTrue="1">
      <formula>Resumen!$B$14</formula>
    </cfRule>
    <cfRule type="cellIs" priority="277" dxfId="1" operator="equal" stopIfTrue="1">
      <formula>Resumen!$B$15</formula>
    </cfRule>
    <cfRule type="cellIs" priority="278" dxfId="2" operator="equal" stopIfTrue="1">
      <formula>Resumen!$B$16</formula>
    </cfRule>
    <cfRule type="cellIs" priority="279" dxfId="3" operator="equal" stopIfTrue="1">
      <formula>Resumen!$B$17</formula>
    </cfRule>
    <cfRule type="cellIs" priority="280" dxfId="4" operator="equal" stopIfTrue="1">
      <formula>Resumen!$B$18</formula>
    </cfRule>
  </conditionalFormatting>
  <dataValidations count="2">
    <dataValidation type="list" operator="equal" allowBlank="1" showErrorMessage="1" sqref="C4 C7:C16 C18:C25 C27:C34 C36:C39 C42:C50 C53:C62 C64:C69">
      <formula1>Resumen!$B$14:$B$20</formula1>
    </dataValidation>
    <dataValidation operator="equal" allowBlank="1" showErrorMessage="1" sqref="D4 D7:D16 D18:D25 D27:D34 D36:D39 D42:D50 C52:D52 D53:D62 D64:D69">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H28"/>
  <sheetViews>
    <sheetView workbookViewId="0" topLeftCell="A1">
      <selection activeCell="H1" sqref="H1"/>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6" t="s">
        <v>42</v>
      </c>
      <c r="B1" s="51" t="s">
        <v>43</v>
      </c>
      <c r="C1" s="26" t="s">
        <v>305</v>
      </c>
      <c r="D1" s="26" t="s">
        <v>317</v>
      </c>
    </row>
    <row r="2" spans="1:8" ht="24">
      <c r="A2" s="29">
        <v>5</v>
      </c>
      <c r="B2" s="30" t="s">
        <v>174</v>
      </c>
      <c r="C2" s="52"/>
      <c r="D2" s="52"/>
      <c r="E2" s="62">
        <f>AVERAGE(E3,E13)</f>
        <v>0.07916666666666666</v>
      </c>
      <c r="G2" s="53" t="s">
        <v>17</v>
      </c>
      <c r="H2" s="13">
        <f>COUNTIF($C$4:$C$58,G2)</f>
        <v>18</v>
      </c>
    </row>
    <row r="3" spans="1:8" ht="19.5">
      <c r="A3" s="33" t="s">
        <v>175</v>
      </c>
      <c r="B3" s="34" t="s">
        <v>176</v>
      </c>
      <c r="C3" s="54"/>
      <c r="D3" s="54"/>
      <c r="E3" s="63">
        <f>AVERAGE(E4:E12)</f>
        <v>0</v>
      </c>
      <c r="G3" s="53" t="s">
        <v>20</v>
      </c>
      <c r="H3" s="13">
        <f>COUNTIF($C$4:$C$58,G3)</f>
        <v>1</v>
      </c>
    </row>
    <row r="4" spans="1:8" ht="26.25">
      <c r="A4" s="36" t="s">
        <v>175</v>
      </c>
      <c r="B4" s="37" t="s">
        <v>177</v>
      </c>
      <c r="C4" s="14" t="s">
        <v>17</v>
      </c>
      <c r="D4" s="57"/>
      <c r="E4">
        <f>VLOOKUP(C4,Resumen!$B$14:$C$19,2,0)</f>
        <v>0</v>
      </c>
      <c r="G4" s="53" t="s">
        <v>23</v>
      </c>
      <c r="H4" s="13">
        <f>COUNTIF($C$4:$C$58,G4)</f>
        <v>0</v>
      </c>
    </row>
    <row r="5" spans="1:8" ht="19.5">
      <c r="A5" s="36" t="s">
        <v>178</v>
      </c>
      <c r="B5" s="37" t="s">
        <v>179</v>
      </c>
      <c r="C5" s="14" t="s">
        <v>17</v>
      </c>
      <c r="D5" s="64"/>
      <c r="E5">
        <f>VLOOKUP(C5,Resumen!$B$14:$C$19,2,0)</f>
        <v>0</v>
      </c>
      <c r="G5" s="53" t="s">
        <v>26</v>
      </c>
      <c r="H5" s="13">
        <f>COUNTIF($C$4:$C$58,G5)</f>
        <v>0</v>
      </c>
    </row>
    <row r="6" spans="1:8" ht="17.25">
      <c r="A6" s="36" t="s">
        <v>180</v>
      </c>
      <c r="B6" s="37" t="s">
        <v>181</v>
      </c>
      <c r="C6" s="14" t="s">
        <v>17</v>
      </c>
      <c r="D6" s="65"/>
      <c r="E6">
        <f>VLOOKUP(C6,Resumen!$B$14:$C$19,2,0)</f>
        <v>0</v>
      </c>
      <c r="G6" s="53" t="s">
        <v>29</v>
      </c>
      <c r="H6" s="13">
        <f>COUNTIF($C$4:$C$58,G6)</f>
        <v>0</v>
      </c>
    </row>
    <row r="7" spans="1:8" ht="15.75">
      <c r="A7" s="36" t="s">
        <v>182</v>
      </c>
      <c r="B7" s="37" t="s">
        <v>183</v>
      </c>
      <c r="C7" s="14" t="s">
        <v>17</v>
      </c>
      <c r="D7" s="57"/>
      <c r="E7">
        <f>VLOOKUP(C7,Resumen!$B$14:$C$19,2,0)</f>
        <v>0</v>
      </c>
      <c r="G7" s="53" t="s">
        <v>32</v>
      </c>
      <c r="H7" s="13">
        <f>COUNTIF($C$4:$C$58,G7)</f>
        <v>1</v>
      </c>
    </row>
    <row r="8" spans="1:5" ht="26.25">
      <c r="A8" s="36" t="s">
        <v>184</v>
      </c>
      <c r="B8" s="37" t="s">
        <v>185</v>
      </c>
      <c r="C8" s="14" t="s">
        <v>17</v>
      </c>
      <c r="D8" s="57"/>
      <c r="E8">
        <f>VLOOKUP(C8,Resumen!$B$14:$C$19,2,0)</f>
        <v>0</v>
      </c>
    </row>
    <row r="9" spans="1:8" ht="17.25">
      <c r="A9" s="36" t="s">
        <v>186</v>
      </c>
      <c r="B9" s="37" t="s">
        <v>318</v>
      </c>
      <c r="C9" s="14" t="s">
        <v>17</v>
      </c>
      <c r="D9" s="57"/>
      <c r="E9">
        <f>VLOOKUP(C9,Resumen!$B$14:$C$19,2,0)</f>
        <v>0</v>
      </c>
      <c r="G9" s="60" t="s">
        <v>307</v>
      </c>
      <c r="H9" s="13">
        <f>SUM(H2:H3)</f>
        <v>19</v>
      </c>
    </row>
    <row r="10" spans="1:8" ht="15.75">
      <c r="A10" s="36" t="s">
        <v>188</v>
      </c>
      <c r="B10" s="37" t="s">
        <v>189</v>
      </c>
      <c r="C10" s="14" t="s">
        <v>17</v>
      </c>
      <c r="D10" s="57"/>
      <c r="E10">
        <f>VLOOKUP(C10,Resumen!$B$14:$C$19,2,0)</f>
        <v>0</v>
      </c>
      <c r="G10" s="60" t="s">
        <v>308</v>
      </c>
      <c r="H10" s="13">
        <f>SUM(H4:H5)</f>
        <v>0</v>
      </c>
    </row>
    <row r="11" spans="1:8" ht="15.75">
      <c r="A11" s="36" t="s">
        <v>190</v>
      </c>
      <c r="B11" s="37" t="s">
        <v>191</v>
      </c>
      <c r="C11" s="14" t="s">
        <v>17</v>
      </c>
      <c r="D11" s="57"/>
      <c r="E11">
        <f>VLOOKUP(C11,Resumen!$B$14:$C$19,2,0)</f>
        <v>0</v>
      </c>
      <c r="G11" s="60" t="s">
        <v>306</v>
      </c>
      <c r="H11" s="13">
        <f>SUM(H6:H7)</f>
        <v>1</v>
      </c>
    </row>
    <row r="12" spans="1:5" ht="15.75">
      <c r="A12" s="36" t="s">
        <v>192</v>
      </c>
      <c r="B12" s="37" t="s">
        <v>193</v>
      </c>
      <c r="C12" s="14" t="s">
        <v>17</v>
      </c>
      <c r="D12" s="57"/>
      <c r="E12">
        <f>VLOOKUP(C12,Resumen!$B$14:$C$19,2,0)</f>
        <v>0</v>
      </c>
    </row>
    <row r="13" spans="1:5" ht="19.5">
      <c r="A13" s="33" t="s">
        <v>194</v>
      </c>
      <c r="B13" s="34" t="s">
        <v>195</v>
      </c>
      <c r="C13" s="54"/>
      <c r="D13" s="54"/>
      <c r="E13" s="63">
        <f>AVERAGE(E14,E22)</f>
        <v>0.15833333333333333</v>
      </c>
    </row>
    <row r="14" spans="1:5" ht="17.25">
      <c r="A14" s="40" t="s">
        <v>196</v>
      </c>
      <c r="B14" s="41" t="s">
        <v>197</v>
      </c>
      <c r="C14" s="58"/>
      <c r="D14" s="58"/>
      <c r="E14" s="66">
        <f>AVERAGE(E16:E21)</f>
        <v>0.016666666666666666</v>
      </c>
    </row>
    <row r="15" spans="1:4" ht="17.25">
      <c r="A15" s="36" t="s">
        <v>196</v>
      </c>
      <c r="B15" s="37" t="s">
        <v>198</v>
      </c>
      <c r="C15" s="61"/>
      <c r="D15" s="57"/>
    </row>
    <row r="16" spans="1:5" ht="17.25">
      <c r="A16" s="36" t="s">
        <v>199</v>
      </c>
      <c r="B16" s="37" t="s">
        <v>319</v>
      </c>
      <c r="C16" s="14" t="s">
        <v>20</v>
      </c>
      <c r="D16" s="57"/>
      <c r="E16">
        <f>VLOOKUP(C16,Resumen!$B$14:$C$19,2,0)</f>
        <v>0.1</v>
      </c>
    </row>
    <row r="17" spans="1:5" ht="17.25">
      <c r="A17" s="36" t="s">
        <v>201</v>
      </c>
      <c r="B17" s="37" t="s">
        <v>202</v>
      </c>
      <c r="C17" s="14" t="s">
        <v>17</v>
      </c>
      <c r="D17" s="65"/>
      <c r="E17">
        <f>VLOOKUP(C17,Resumen!$B$14:$C$19,2,0)</f>
        <v>0</v>
      </c>
    </row>
    <row r="18" spans="1:5" ht="15.75">
      <c r="A18" s="36" t="s">
        <v>203</v>
      </c>
      <c r="B18" s="37" t="s">
        <v>204</v>
      </c>
      <c r="C18" s="14" t="s">
        <v>17</v>
      </c>
      <c r="D18" s="57"/>
      <c r="E18">
        <f>VLOOKUP(C18,Resumen!$B$14:$C$19,2,0)</f>
        <v>0</v>
      </c>
    </row>
    <row r="19" spans="1:5" ht="17.25">
      <c r="A19" s="36" t="s">
        <v>205</v>
      </c>
      <c r="B19" s="37" t="s">
        <v>206</v>
      </c>
      <c r="C19" s="14" t="s">
        <v>17</v>
      </c>
      <c r="D19" s="57"/>
      <c r="E19">
        <f>VLOOKUP(C19,Resumen!$B$14:$C$19,2,0)</f>
        <v>0</v>
      </c>
    </row>
    <row r="20" spans="1:5" ht="17.25">
      <c r="A20" s="36" t="s">
        <v>207</v>
      </c>
      <c r="B20" s="37" t="s">
        <v>208</v>
      </c>
      <c r="C20" s="14" t="s">
        <v>17</v>
      </c>
      <c r="D20" s="57"/>
      <c r="E20">
        <f>VLOOKUP(C20,Resumen!$B$14:$C$19,2,0)</f>
        <v>0</v>
      </c>
    </row>
    <row r="21" spans="1:5" ht="15.75">
      <c r="A21" s="36" t="s">
        <v>209</v>
      </c>
      <c r="B21" s="37" t="s">
        <v>210</v>
      </c>
      <c r="C21" s="14" t="s">
        <v>17</v>
      </c>
      <c r="D21" s="57"/>
      <c r="E21">
        <f>VLOOKUP(C21,Resumen!$B$14:$C$19,2,0)</f>
        <v>0</v>
      </c>
    </row>
    <row r="22" spans="1:5" ht="17.25">
      <c r="A22" s="40" t="s">
        <v>211</v>
      </c>
      <c r="B22" s="41" t="s">
        <v>212</v>
      </c>
      <c r="C22" s="58"/>
      <c r="D22" s="58"/>
      <c r="E22" s="66">
        <f>AVERAGE(E24:E28)</f>
        <v>0.3</v>
      </c>
    </row>
    <row r="23" spans="1:4" ht="26.25">
      <c r="A23" s="36" t="s">
        <v>211</v>
      </c>
      <c r="B23" s="37" t="s">
        <v>213</v>
      </c>
      <c r="C23" s="61"/>
      <c r="D23" s="57"/>
    </row>
    <row r="24" spans="1:5" ht="17.25">
      <c r="A24" s="36" t="s">
        <v>214</v>
      </c>
      <c r="B24" s="37" t="s">
        <v>320</v>
      </c>
      <c r="C24" s="14" t="s">
        <v>17</v>
      </c>
      <c r="D24" s="57"/>
      <c r="E24">
        <f>VLOOKUP(C24,Resumen!$B$14:$C$19,2,0)</f>
        <v>0</v>
      </c>
    </row>
    <row r="25" spans="1:5" ht="15.75">
      <c r="A25" s="36" t="s">
        <v>216</v>
      </c>
      <c r="B25" s="37" t="s">
        <v>217</v>
      </c>
      <c r="C25" s="14" t="s">
        <v>17</v>
      </c>
      <c r="D25" s="57"/>
      <c r="E25">
        <f>VLOOKUP(C25,Resumen!$B$14:$C$19,2,0)</f>
        <v>0</v>
      </c>
    </row>
    <row r="26" spans="1:5" ht="17.25">
      <c r="A26" s="36" t="s">
        <v>218</v>
      </c>
      <c r="B26" s="37" t="s">
        <v>219</v>
      </c>
      <c r="C26" s="14" t="s">
        <v>17</v>
      </c>
      <c r="D26" s="65"/>
      <c r="E26" s="67">
        <f>AVERAGE(E27:E28)</f>
        <v>0.5</v>
      </c>
    </row>
    <row r="27" spans="1:5" ht="17.25">
      <c r="A27" s="36" t="s">
        <v>220</v>
      </c>
      <c r="B27" s="37" t="s">
        <v>221</v>
      </c>
      <c r="C27" s="14" t="s">
        <v>32</v>
      </c>
      <c r="D27" s="57"/>
      <c r="E27">
        <f>VLOOKUP(C27,Resumen!$B$14:$C$19,2,0)</f>
        <v>1</v>
      </c>
    </row>
    <row r="28" spans="1:5" ht="26.25">
      <c r="A28" s="36" t="s">
        <v>211</v>
      </c>
      <c r="B28" s="37" t="s">
        <v>223</v>
      </c>
      <c r="C28" s="14" t="s">
        <v>17</v>
      </c>
      <c r="D28" s="57"/>
      <c r="E28">
        <f>VLOOKUP(C28,Resumen!$B$14:$C$19,2,0)</f>
        <v>0</v>
      </c>
    </row>
  </sheetData>
  <sheetProtection selectLockedCells="1" selectUnlockedCells="1"/>
  <conditionalFormatting sqref="C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15">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16 C1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26">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27">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29">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30">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31">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32">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33">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34">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36">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7">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8">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39">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42">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43">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44">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45">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46">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47">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8">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49">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50">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52">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53">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54">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55">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56">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7">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8">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59">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60">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61">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62">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64">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65">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66">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7">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8">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69">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25:C27 C13:C16 C22 C2:C4">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23">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5">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6">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7">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8">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9">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10">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conditionalFormatting sqref="C11">
    <cfRule type="cellIs" priority="246" dxfId="0" operator="equal" stopIfTrue="1">
      <formula>Resumen!$B$14</formula>
    </cfRule>
    <cfRule type="cellIs" priority="247" dxfId="1" operator="equal" stopIfTrue="1">
      <formula>Resumen!$B$15</formula>
    </cfRule>
    <cfRule type="cellIs" priority="248" dxfId="2" operator="equal" stopIfTrue="1">
      <formula>Resumen!$B$16</formula>
    </cfRule>
    <cfRule type="cellIs" priority="249" dxfId="3" operator="equal" stopIfTrue="1">
      <formula>Resumen!$B$17</formula>
    </cfRule>
    <cfRule type="cellIs" priority="250" dxfId="4" operator="equal" stopIfTrue="1">
      <formula>Resumen!$B$18</formula>
    </cfRule>
  </conditionalFormatting>
  <conditionalFormatting sqref="C12">
    <cfRule type="cellIs" priority="251" dxfId="0" operator="equal" stopIfTrue="1">
      <formula>Resumen!$B$14</formula>
    </cfRule>
    <cfRule type="cellIs" priority="252" dxfId="1" operator="equal" stopIfTrue="1">
      <formula>Resumen!$B$15</formula>
    </cfRule>
    <cfRule type="cellIs" priority="253" dxfId="2" operator="equal" stopIfTrue="1">
      <formula>Resumen!$B$16</formula>
    </cfRule>
    <cfRule type="cellIs" priority="254" dxfId="3" operator="equal" stopIfTrue="1">
      <formula>Resumen!$B$17</formula>
    </cfRule>
    <cfRule type="cellIs" priority="255" dxfId="4" operator="equal" stopIfTrue="1">
      <formula>Resumen!$B$18</formula>
    </cfRule>
  </conditionalFormatting>
  <conditionalFormatting sqref="C17">
    <cfRule type="cellIs" priority="256" dxfId="0" operator="equal" stopIfTrue="1">
      <formula>Resumen!$B$14</formula>
    </cfRule>
    <cfRule type="cellIs" priority="257" dxfId="1" operator="equal" stopIfTrue="1">
      <formula>Resumen!$B$15</formula>
    </cfRule>
    <cfRule type="cellIs" priority="258" dxfId="2" operator="equal" stopIfTrue="1">
      <formula>Resumen!$B$16</formula>
    </cfRule>
    <cfRule type="cellIs" priority="259" dxfId="3" operator="equal" stopIfTrue="1">
      <formula>Resumen!$B$17</formula>
    </cfRule>
    <cfRule type="cellIs" priority="260" dxfId="4" operator="equal" stopIfTrue="1">
      <formula>Resumen!$B$18</formula>
    </cfRule>
  </conditionalFormatting>
  <conditionalFormatting sqref="C18">
    <cfRule type="cellIs" priority="261" dxfId="0" operator="equal" stopIfTrue="1">
      <formula>Resumen!$B$14</formula>
    </cfRule>
    <cfRule type="cellIs" priority="262" dxfId="1" operator="equal" stopIfTrue="1">
      <formula>Resumen!$B$15</formula>
    </cfRule>
    <cfRule type="cellIs" priority="263" dxfId="2" operator="equal" stopIfTrue="1">
      <formula>Resumen!$B$16</formula>
    </cfRule>
    <cfRule type="cellIs" priority="264" dxfId="3" operator="equal" stopIfTrue="1">
      <formula>Resumen!$B$17</formula>
    </cfRule>
    <cfRule type="cellIs" priority="265" dxfId="4" operator="equal" stopIfTrue="1">
      <formula>Resumen!$B$18</formula>
    </cfRule>
  </conditionalFormatting>
  <conditionalFormatting sqref="C19">
    <cfRule type="cellIs" priority="266" dxfId="0" operator="equal" stopIfTrue="1">
      <formula>Resumen!$B$14</formula>
    </cfRule>
    <cfRule type="cellIs" priority="267" dxfId="1" operator="equal" stopIfTrue="1">
      <formula>Resumen!$B$15</formula>
    </cfRule>
    <cfRule type="cellIs" priority="268" dxfId="2" operator="equal" stopIfTrue="1">
      <formula>Resumen!$B$16</formula>
    </cfRule>
    <cfRule type="cellIs" priority="269" dxfId="3" operator="equal" stopIfTrue="1">
      <formula>Resumen!$B$17</formula>
    </cfRule>
    <cfRule type="cellIs" priority="270" dxfId="4" operator="equal" stopIfTrue="1">
      <formula>Resumen!$B$18</formula>
    </cfRule>
  </conditionalFormatting>
  <conditionalFormatting sqref="C20">
    <cfRule type="cellIs" priority="271" dxfId="0" operator="equal" stopIfTrue="1">
      <formula>Resumen!$B$14</formula>
    </cfRule>
    <cfRule type="cellIs" priority="272" dxfId="1" operator="equal" stopIfTrue="1">
      <formula>Resumen!$B$15</formula>
    </cfRule>
    <cfRule type="cellIs" priority="273" dxfId="2" operator="equal" stopIfTrue="1">
      <formula>Resumen!$B$16</formula>
    </cfRule>
    <cfRule type="cellIs" priority="274" dxfId="3" operator="equal" stopIfTrue="1">
      <formula>Resumen!$B$17</formula>
    </cfRule>
    <cfRule type="cellIs" priority="275" dxfId="4" operator="equal" stopIfTrue="1">
      <formula>Resumen!$B$18</formula>
    </cfRule>
  </conditionalFormatting>
  <conditionalFormatting sqref="C21">
    <cfRule type="cellIs" priority="276" dxfId="0" operator="equal" stopIfTrue="1">
      <formula>Resumen!$B$14</formula>
    </cfRule>
    <cfRule type="cellIs" priority="277" dxfId="1" operator="equal" stopIfTrue="1">
      <formula>Resumen!$B$15</formula>
    </cfRule>
    <cfRule type="cellIs" priority="278" dxfId="2" operator="equal" stopIfTrue="1">
      <formula>Resumen!$B$16</formula>
    </cfRule>
    <cfRule type="cellIs" priority="279" dxfId="3" operator="equal" stopIfTrue="1">
      <formula>Resumen!$B$17</formula>
    </cfRule>
    <cfRule type="cellIs" priority="280" dxfId="4" operator="equal" stopIfTrue="1">
      <formula>Resumen!$B$18</formula>
    </cfRule>
  </conditionalFormatting>
  <conditionalFormatting sqref="C24">
    <cfRule type="cellIs" priority="281" dxfId="0" operator="equal" stopIfTrue="1">
      <formula>Resumen!$B$14</formula>
    </cfRule>
    <cfRule type="cellIs" priority="282" dxfId="1" operator="equal" stopIfTrue="1">
      <formula>Resumen!$B$15</formula>
    </cfRule>
    <cfRule type="cellIs" priority="283" dxfId="2" operator="equal" stopIfTrue="1">
      <formula>Resumen!$B$16</formula>
    </cfRule>
    <cfRule type="cellIs" priority="284" dxfId="3" operator="equal" stopIfTrue="1">
      <formula>Resumen!$B$17</formula>
    </cfRule>
    <cfRule type="cellIs" priority="285" dxfId="4" operator="equal" stopIfTrue="1">
      <formula>Resumen!$B$18</formula>
    </cfRule>
  </conditionalFormatting>
  <conditionalFormatting sqref="C25">
    <cfRule type="cellIs" priority="286" dxfId="0" operator="equal" stopIfTrue="1">
      <formula>Resumen!$B$14</formula>
    </cfRule>
    <cfRule type="cellIs" priority="287" dxfId="1" operator="equal" stopIfTrue="1">
      <formula>Resumen!$B$15</formula>
    </cfRule>
    <cfRule type="cellIs" priority="288" dxfId="2" operator="equal" stopIfTrue="1">
      <formula>Resumen!$B$16</formula>
    </cfRule>
    <cfRule type="cellIs" priority="289" dxfId="3" operator="equal" stopIfTrue="1">
      <formula>Resumen!$B$17</formula>
    </cfRule>
    <cfRule type="cellIs" priority="290" dxfId="4" operator="equal" stopIfTrue="1">
      <formula>Resumen!$B$18</formula>
    </cfRule>
  </conditionalFormatting>
  <conditionalFormatting sqref="C26">
    <cfRule type="cellIs" priority="291" dxfId="0" operator="equal" stopIfTrue="1">
      <formula>Resumen!$B$14</formula>
    </cfRule>
    <cfRule type="cellIs" priority="292" dxfId="1" operator="equal" stopIfTrue="1">
      <formula>Resumen!$B$15</formula>
    </cfRule>
    <cfRule type="cellIs" priority="293" dxfId="2" operator="equal" stopIfTrue="1">
      <formula>Resumen!$B$16</formula>
    </cfRule>
    <cfRule type="cellIs" priority="294" dxfId="3" operator="equal" stopIfTrue="1">
      <formula>Resumen!$B$17</formula>
    </cfRule>
    <cfRule type="cellIs" priority="295" dxfId="4" operator="equal" stopIfTrue="1">
      <formula>Resumen!$B$18</formula>
    </cfRule>
  </conditionalFormatting>
  <conditionalFormatting sqref="C28">
    <cfRule type="cellIs" priority="296" dxfId="0" operator="equal" stopIfTrue="1">
      <formula>Resumen!$B$14</formula>
    </cfRule>
    <cfRule type="cellIs" priority="297" dxfId="1" operator="equal" stopIfTrue="1">
      <formula>Resumen!$B$15</formula>
    </cfRule>
    <cfRule type="cellIs" priority="298" dxfId="2" operator="equal" stopIfTrue="1">
      <formula>Resumen!$B$16</formula>
    </cfRule>
    <cfRule type="cellIs" priority="299" dxfId="3" operator="equal" stopIfTrue="1">
      <formula>Resumen!$B$17</formula>
    </cfRule>
    <cfRule type="cellIs" priority="300" dxfId="4" operator="equal" stopIfTrue="1">
      <formula>Resumen!$B$18</formula>
    </cfRule>
  </conditionalFormatting>
  <dataValidations count="2">
    <dataValidation type="list" operator="equal" allowBlank="1" showErrorMessage="1" sqref="C4:C12 C16:C21 C24:C28">
      <formula1>Resumen!$B$14:$B$20</formula1>
    </dataValidation>
    <dataValidation operator="equal" allowBlank="1" showErrorMessage="1" sqref="D4:D12 C15:D15 D16:D21 C23:D23 D24:D28">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H11"/>
  <sheetViews>
    <sheetView workbookViewId="0" topLeftCell="A1">
      <selection activeCell="H1" sqref="H1"/>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6" t="s">
        <v>42</v>
      </c>
      <c r="B1" s="51" t="s">
        <v>43</v>
      </c>
      <c r="C1" s="26" t="s">
        <v>305</v>
      </c>
      <c r="D1" s="26" t="s">
        <v>317</v>
      </c>
    </row>
    <row r="2" spans="1:8" ht="24">
      <c r="A2" s="29">
        <v>6</v>
      </c>
      <c r="B2" s="30" t="s">
        <v>224</v>
      </c>
      <c r="C2" s="52"/>
      <c r="D2" s="52"/>
      <c r="E2" s="62">
        <f>AVERAGE(E4:E9)</f>
        <v>0</v>
      </c>
      <c r="G2" s="53" t="s">
        <v>17</v>
      </c>
      <c r="H2" s="13">
        <f>COUNTIF($C$3:$C$39,G2)</f>
        <v>6</v>
      </c>
    </row>
    <row r="3" spans="1:8" ht="26.25">
      <c r="A3" s="36">
        <v>6</v>
      </c>
      <c r="B3" s="37" t="s">
        <v>225</v>
      </c>
      <c r="C3" s="61"/>
      <c r="D3" s="61"/>
      <c r="G3" s="53" t="s">
        <v>20</v>
      </c>
      <c r="H3" s="13">
        <f>COUNTIF($C$3:$C$39,G3)</f>
        <v>0</v>
      </c>
    </row>
    <row r="4" spans="1:8" ht="17.25">
      <c r="A4" s="36" t="s">
        <v>226</v>
      </c>
      <c r="B4" s="37" t="s">
        <v>227</v>
      </c>
      <c r="C4" s="14" t="s">
        <v>17</v>
      </c>
      <c r="D4" s="61"/>
      <c r="E4">
        <f>VLOOKUP(C4,Resumen!$B$14:$C$19,2,0)</f>
        <v>0</v>
      </c>
      <c r="G4" s="53" t="s">
        <v>23</v>
      </c>
      <c r="H4" s="13">
        <f>COUNTIF($C$3:$C$39,G4)</f>
        <v>0</v>
      </c>
    </row>
    <row r="5" spans="1:8" ht="19.5">
      <c r="A5" s="36" t="s">
        <v>228</v>
      </c>
      <c r="B5" s="37" t="s">
        <v>229</v>
      </c>
      <c r="C5" s="14" t="s">
        <v>17</v>
      </c>
      <c r="D5" s="68"/>
      <c r="E5">
        <f>VLOOKUP(C5,Resumen!$B$14:$C$19,2,0)</f>
        <v>0</v>
      </c>
      <c r="G5" s="53" t="s">
        <v>26</v>
      </c>
      <c r="H5" s="13">
        <f>COUNTIF($C$3:$C$39,G5)</f>
        <v>0</v>
      </c>
    </row>
    <row r="6" spans="1:8" ht="17.25">
      <c r="A6" s="36" t="s">
        <v>230</v>
      </c>
      <c r="B6" s="37" t="s">
        <v>231</v>
      </c>
      <c r="C6" s="14" t="s">
        <v>17</v>
      </c>
      <c r="D6" s="69"/>
      <c r="E6">
        <f>VLOOKUP(C6,Resumen!$B$14:$C$19,2,0)</f>
        <v>0</v>
      </c>
      <c r="G6" s="53" t="s">
        <v>29</v>
      </c>
      <c r="H6" s="13">
        <f>COUNTIF($C$3:$C$39,G6)</f>
        <v>0</v>
      </c>
    </row>
    <row r="7" spans="1:8" ht="17.25">
      <c r="A7" s="36" t="s">
        <v>232</v>
      </c>
      <c r="B7" s="37" t="s">
        <v>233</v>
      </c>
      <c r="C7" s="14" t="s">
        <v>17</v>
      </c>
      <c r="D7" s="61"/>
      <c r="E7">
        <f>VLOOKUP(C7,Resumen!$B$14:$C$19,2,0)</f>
        <v>0</v>
      </c>
      <c r="G7" s="53" t="s">
        <v>32</v>
      </c>
      <c r="H7" s="13">
        <f>COUNTIF($C$3:$C$39,G7)</f>
        <v>0</v>
      </c>
    </row>
    <row r="8" spans="1:5" ht="17.25">
      <c r="A8" s="36" t="s">
        <v>321</v>
      </c>
      <c r="B8" s="37" t="s">
        <v>234</v>
      </c>
      <c r="C8" s="14" t="s">
        <v>17</v>
      </c>
      <c r="D8" s="61"/>
      <c r="E8">
        <f>VLOOKUP(C8,Resumen!$B$14:$C$19,2,0)</f>
        <v>0</v>
      </c>
    </row>
    <row r="9" spans="1:8" ht="38.25">
      <c r="A9" s="36" t="s">
        <v>322</v>
      </c>
      <c r="B9" s="37" t="s">
        <v>235</v>
      </c>
      <c r="C9" s="14" t="s">
        <v>17</v>
      </c>
      <c r="D9" s="61"/>
      <c r="E9">
        <f>VLOOKUP(C9,Resumen!$B$14:$C$19,2,0)</f>
        <v>0</v>
      </c>
      <c r="G9" s="60" t="s">
        <v>307</v>
      </c>
      <c r="H9" s="13">
        <f>SUM(H2:H3)</f>
        <v>6</v>
      </c>
    </row>
    <row r="10" spans="7:8" ht="12.75">
      <c r="G10" s="60" t="s">
        <v>308</v>
      </c>
      <c r="H10" s="13">
        <f>SUM(H4:H5)</f>
        <v>0</v>
      </c>
    </row>
    <row r="11" spans="7:8" ht="12.75">
      <c r="G11" s="60" t="s">
        <v>306</v>
      </c>
      <c r="H11" s="13">
        <f>SUM(H6:H7)</f>
        <v>0</v>
      </c>
    </row>
  </sheetData>
  <sheetProtection selectLockedCells="1" selectUnlockedCells="1"/>
  <conditionalFormatting sqref="C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15">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16 C1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1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1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20">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21">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24">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25 C26">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27">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28">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29">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0">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1">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32">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33">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34">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36">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37">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38">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39">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2">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43">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44">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45">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46">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47">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48">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49">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0">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2">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53">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54">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55">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56">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57">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58">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59">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0">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1">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62">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64">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65">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66">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67">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68">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69">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10:C28 C2:C4">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5">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conditionalFormatting sqref="C6">
    <cfRule type="cellIs" priority="246" dxfId="0" operator="equal" stopIfTrue="1">
      <formula>Resumen!$B$14</formula>
    </cfRule>
    <cfRule type="cellIs" priority="247" dxfId="1" operator="equal" stopIfTrue="1">
      <formula>Resumen!$B$15</formula>
    </cfRule>
    <cfRule type="cellIs" priority="248" dxfId="2" operator="equal" stopIfTrue="1">
      <formula>Resumen!$B$16</formula>
    </cfRule>
    <cfRule type="cellIs" priority="249" dxfId="3" operator="equal" stopIfTrue="1">
      <formula>Resumen!$B$17</formula>
    </cfRule>
    <cfRule type="cellIs" priority="250" dxfId="4" operator="equal" stopIfTrue="1">
      <formula>Resumen!$B$18</formula>
    </cfRule>
  </conditionalFormatting>
  <conditionalFormatting sqref="C7">
    <cfRule type="cellIs" priority="251" dxfId="0" operator="equal" stopIfTrue="1">
      <formula>Resumen!$B$14</formula>
    </cfRule>
    <cfRule type="cellIs" priority="252" dxfId="1" operator="equal" stopIfTrue="1">
      <formula>Resumen!$B$15</formula>
    </cfRule>
    <cfRule type="cellIs" priority="253" dxfId="2" operator="equal" stopIfTrue="1">
      <formula>Resumen!$B$16</formula>
    </cfRule>
    <cfRule type="cellIs" priority="254" dxfId="3" operator="equal" stopIfTrue="1">
      <formula>Resumen!$B$17</formula>
    </cfRule>
    <cfRule type="cellIs" priority="255" dxfId="4" operator="equal" stopIfTrue="1">
      <formula>Resumen!$B$18</formula>
    </cfRule>
  </conditionalFormatting>
  <conditionalFormatting sqref="C8">
    <cfRule type="cellIs" priority="256" dxfId="0" operator="equal" stopIfTrue="1">
      <formula>Resumen!$B$14</formula>
    </cfRule>
    <cfRule type="cellIs" priority="257" dxfId="1" operator="equal" stopIfTrue="1">
      <formula>Resumen!$B$15</formula>
    </cfRule>
    <cfRule type="cellIs" priority="258" dxfId="2" operator="equal" stopIfTrue="1">
      <formula>Resumen!$B$16</formula>
    </cfRule>
    <cfRule type="cellIs" priority="259" dxfId="3" operator="equal" stopIfTrue="1">
      <formula>Resumen!$B$17</formula>
    </cfRule>
    <cfRule type="cellIs" priority="260" dxfId="4" operator="equal" stopIfTrue="1">
      <formula>Resumen!$B$18</formula>
    </cfRule>
  </conditionalFormatting>
  <conditionalFormatting sqref="C9">
    <cfRule type="cellIs" priority="261" dxfId="0" operator="equal" stopIfTrue="1">
      <formula>Resumen!$B$14</formula>
    </cfRule>
    <cfRule type="cellIs" priority="262" dxfId="1" operator="equal" stopIfTrue="1">
      <formula>Resumen!$B$15</formula>
    </cfRule>
    <cfRule type="cellIs" priority="263" dxfId="2" operator="equal" stopIfTrue="1">
      <formula>Resumen!$B$16</formula>
    </cfRule>
    <cfRule type="cellIs" priority="264" dxfId="3" operator="equal" stopIfTrue="1">
      <formula>Resumen!$B$17</formula>
    </cfRule>
    <cfRule type="cellIs" priority="265" dxfId="4" operator="equal" stopIfTrue="1">
      <formula>Resumen!$B$18</formula>
    </cfRule>
  </conditionalFormatting>
  <dataValidations count="2">
    <dataValidation type="list" operator="equal" allowBlank="1" showErrorMessage="1" sqref="C4:C9">
      <formula1>Resumen!$B$14:$B$20</formula1>
    </dataValidation>
    <dataValidation operator="equal" allowBlank="1" showErrorMessage="1" sqref="C3:D3 D4:D9">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H22"/>
  <sheetViews>
    <sheetView workbookViewId="0" topLeftCell="A1">
      <selection activeCell="C18" sqref="C18"/>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6" t="s">
        <v>42</v>
      </c>
      <c r="B1" s="51" t="s">
        <v>43</v>
      </c>
      <c r="C1" s="26" t="s">
        <v>305</v>
      </c>
      <c r="D1" s="26" t="s">
        <v>317</v>
      </c>
    </row>
    <row r="2" spans="1:8" ht="24">
      <c r="A2" s="29">
        <v>7</v>
      </c>
      <c r="B2" s="30" t="s">
        <v>236</v>
      </c>
      <c r="C2" s="52"/>
      <c r="D2" s="52"/>
      <c r="E2" s="62">
        <f>AVERAGE(E3,E5,E16)</f>
        <v>0</v>
      </c>
      <c r="G2" s="53" t="s">
        <v>17</v>
      </c>
      <c r="H2" s="13">
        <f>COUNTIF($C$4:$C$42,G2)</f>
        <v>15</v>
      </c>
    </row>
    <row r="3" spans="1:8" ht="19.5">
      <c r="A3" s="33" t="s">
        <v>237</v>
      </c>
      <c r="B3" s="34" t="s">
        <v>238</v>
      </c>
      <c r="C3" s="34"/>
      <c r="D3" s="34"/>
      <c r="E3">
        <f>AVERAGE(E4)</f>
        <v>0</v>
      </c>
      <c r="G3" s="53" t="s">
        <v>20</v>
      </c>
      <c r="H3" s="13">
        <f>COUNTIF($C$4:$C$42,G3)</f>
        <v>0</v>
      </c>
    </row>
    <row r="4" spans="1:8" ht="26.25">
      <c r="A4" s="36" t="s">
        <v>237</v>
      </c>
      <c r="B4" s="37" t="s">
        <v>239</v>
      </c>
      <c r="C4" s="14" t="s">
        <v>17</v>
      </c>
      <c r="D4" s="57"/>
      <c r="E4">
        <f>VLOOKUP(C4,Resumen!$B$14:$C$19,2,0)</f>
        <v>0</v>
      </c>
      <c r="G4" s="53" t="s">
        <v>23</v>
      </c>
      <c r="H4" s="13">
        <f>COUNTIF($C$4:$C$42,G4)</f>
        <v>0</v>
      </c>
    </row>
    <row r="5" spans="1:8" ht="19.5">
      <c r="A5" s="33" t="s">
        <v>240</v>
      </c>
      <c r="B5" s="34" t="s">
        <v>241</v>
      </c>
      <c r="C5" s="34"/>
      <c r="D5" s="34"/>
      <c r="E5">
        <f>AVERAGE(E7:E15)</f>
        <v>0</v>
      </c>
      <c r="G5" s="53" t="s">
        <v>26</v>
      </c>
      <c r="H5" s="13">
        <f>COUNTIF($C$4:$C$42,G5)</f>
        <v>0</v>
      </c>
    </row>
    <row r="6" spans="1:8" ht="17.25">
      <c r="A6" s="36" t="s">
        <v>242</v>
      </c>
      <c r="B6" s="37" t="s">
        <v>243</v>
      </c>
      <c r="C6" s="61"/>
      <c r="D6" s="65"/>
      <c r="G6" s="53" t="s">
        <v>29</v>
      </c>
      <c r="H6" s="13">
        <f>COUNTIF($C$4:$C$42,G6)</f>
        <v>0</v>
      </c>
    </row>
    <row r="7" spans="1:8" ht="17.25">
      <c r="A7" s="36" t="s">
        <v>240</v>
      </c>
      <c r="B7" s="37" t="s">
        <v>244</v>
      </c>
      <c r="C7" s="14" t="s">
        <v>17</v>
      </c>
      <c r="D7" s="57"/>
      <c r="E7">
        <f>VLOOKUP(C7,Resumen!$B$14:$C$19,2,0)</f>
        <v>0</v>
      </c>
      <c r="G7" s="53" t="s">
        <v>32</v>
      </c>
      <c r="H7" s="13">
        <f>COUNTIF($C$4:$C$42,G7)</f>
        <v>0</v>
      </c>
    </row>
    <row r="8" spans="1:5" ht="15.75">
      <c r="A8" s="36" t="s">
        <v>245</v>
      </c>
      <c r="B8" s="37" t="s">
        <v>246</v>
      </c>
      <c r="C8" s="14" t="s">
        <v>17</v>
      </c>
      <c r="D8" s="57"/>
      <c r="E8">
        <f>VLOOKUP(C8,Resumen!$B$14:$C$19,2,0)</f>
        <v>0</v>
      </c>
    </row>
    <row r="9" spans="1:8" ht="15.75">
      <c r="A9" s="36" t="s">
        <v>247</v>
      </c>
      <c r="B9" s="37" t="s">
        <v>248</v>
      </c>
      <c r="C9" s="14" t="s">
        <v>17</v>
      </c>
      <c r="D9" s="57"/>
      <c r="E9">
        <f>VLOOKUP(C9,Resumen!$B$14:$C$19,2,0)</f>
        <v>0</v>
      </c>
      <c r="G9" s="60" t="s">
        <v>307</v>
      </c>
      <c r="H9" s="13">
        <f>SUM(H2:H3)</f>
        <v>15</v>
      </c>
    </row>
    <row r="10" spans="1:8" ht="17.25">
      <c r="A10" s="36" t="s">
        <v>249</v>
      </c>
      <c r="B10" s="37" t="s">
        <v>250</v>
      </c>
      <c r="C10" s="14" t="s">
        <v>17</v>
      </c>
      <c r="D10" s="57"/>
      <c r="E10">
        <f>VLOOKUP(C10,Resumen!$B$14:$C$19,2,0)</f>
        <v>0</v>
      </c>
      <c r="G10" s="60" t="s">
        <v>308</v>
      </c>
      <c r="H10" s="13">
        <f>SUM(H4:H5)</f>
        <v>0</v>
      </c>
    </row>
    <row r="11" spans="1:8" ht="17.25">
      <c r="A11" s="36" t="s">
        <v>251</v>
      </c>
      <c r="B11" s="37" t="s">
        <v>252</v>
      </c>
      <c r="C11" s="14" t="s">
        <v>17</v>
      </c>
      <c r="D11" s="57"/>
      <c r="E11">
        <f>VLOOKUP(C11,Resumen!$B$14:$C$19,2,0)</f>
        <v>0</v>
      </c>
      <c r="G11" s="60" t="s">
        <v>306</v>
      </c>
      <c r="H11" s="13">
        <f>SUM(H6:H7)</f>
        <v>0</v>
      </c>
    </row>
    <row r="12" spans="1:5" ht="19.5">
      <c r="A12" s="36" t="s">
        <v>253</v>
      </c>
      <c r="B12" s="37" t="s">
        <v>254</v>
      </c>
      <c r="C12" s="14" t="s">
        <v>17</v>
      </c>
      <c r="D12" s="64"/>
      <c r="E12">
        <f>VLOOKUP(C12,Resumen!$B$14:$C$19,2,0)</f>
        <v>0</v>
      </c>
    </row>
    <row r="13" spans="1:5" ht="17.25">
      <c r="A13" s="36" t="s">
        <v>255</v>
      </c>
      <c r="B13" s="37" t="s">
        <v>256</v>
      </c>
      <c r="C13" s="14" t="s">
        <v>17</v>
      </c>
      <c r="D13" s="65"/>
      <c r="E13">
        <f>VLOOKUP(C13,Resumen!$B$14:$C$19,2,0)</f>
        <v>0</v>
      </c>
    </row>
    <row r="14" spans="1:5" ht="15.75">
      <c r="A14" s="36" t="s">
        <v>257</v>
      </c>
      <c r="B14" s="37" t="s">
        <v>258</v>
      </c>
      <c r="C14" s="14" t="s">
        <v>17</v>
      </c>
      <c r="D14" s="57"/>
      <c r="E14">
        <f>VLOOKUP(C14,Resumen!$B$14:$C$19,2,0)</f>
        <v>0</v>
      </c>
    </row>
    <row r="15" spans="1:5" ht="15.75">
      <c r="A15" s="36" t="s">
        <v>259</v>
      </c>
      <c r="B15" s="37" t="s">
        <v>260</v>
      </c>
      <c r="C15" s="14" t="s">
        <v>17</v>
      </c>
      <c r="D15" s="57"/>
      <c r="E15">
        <f>VLOOKUP(C15,Resumen!$B$14:$C$19,2,0)</f>
        <v>0</v>
      </c>
    </row>
    <row r="16" spans="1:5" ht="19.5">
      <c r="A16" s="33">
        <v>7.3</v>
      </c>
      <c r="B16" s="34" t="s">
        <v>261</v>
      </c>
      <c r="C16" s="34"/>
      <c r="D16" s="34"/>
      <c r="E16">
        <f>AVERAGE(E18:E22)</f>
        <v>0</v>
      </c>
    </row>
    <row r="17" spans="1:4" ht="17.25">
      <c r="A17" s="36">
        <v>7.3</v>
      </c>
      <c r="B17" s="37" t="s">
        <v>262</v>
      </c>
      <c r="C17" s="61"/>
      <c r="D17" s="61"/>
    </row>
    <row r="18" spans="1:5" ht="17.25">
      <c r="A18" s="36" t="s">
        <v>263</v>
      </c>
      <c r="B18" s="37" t="s">
        <v>264</v>
      </c>
      <c r="C18" s="14" t="s">
        <v>17</v>
      </c>
      <c r="D18" s="57"/>
      <c r="E18">
        <f>VLOOKUP(C18,Resumen!$B$14:$C$19,2,0)</f>
        <v>0</v>
      </c>
    </row>
    <row r="19" spans="1:5" ht="19.5">
      <c r="A19" s="36" t="s">
        <v>265</v>
      </c>
      <c r="B19" s="37" t="s">
        <v>266</v>
      </c>
      <c r="C19" s="14" t="s">
        <v>17</v>
      </c>
      <c r="D19" s="64"/>
      <c r="E19">
        <f>VLOOKUP(C19,Resumen!$B$14:$C$19,2,0)</f>
        <v>0</v>
      </c>
    </row>
    <row r="20" spans="1:5" ht="26.25">
      <c r="A20" s="36" t="s">
        <v>267</v>
      </c>
      <c r="B20" s="37" t="s">
        <v>268</v>
      </c>
      <c r="C20" s="14" t="s">
        <v>17</v>
      </c>
      <c r="D20" s="65"/>
      <c r="E20">
        <f>VLOOKUP(C20,Resumen!$B$14:$C$19,2,0)</f>
        <v>0</v>
      </c>
    </row>
    <row r="21" spans="1:5" ht="17.25">
      <c r="A21" s="36" t="s">
        <v>269</v>
      </c>
      <c r="B21" s="37" t="s">
        <v>270</v>
      </c>
      <c r="C21" s="14" t="s">
        <v>17</v>
      </c>
      <c r="D21" s="57"/>
      <c r="E21">
        <f>VLOOKUP(C21,Resumen!$B$14:$C$19,2,0)</f>
        <v>0</v>
      </c>
    </row>
    <row r="22" spans="1:5" ht="17.25">
      <c r="A22" s="36" t="s">
        <v>271</v>
      </c>
      <c r="B22" s="37" t="s">
        <v>272</v>
      </c>
      <c r="C22" s="14" t="s">
        <v>17</v>
      </c>
      <c r="D22" s="57"/>
      <c r="E22">
        <f>VLOOKUP(C22,Resumen!$B$14:$C$19,2,0)</f>
        <v>0</v>
      </c>
    </row>
  </sheetData>
  <sheetProtection selectLockedCells="1" selectUnlockedCells="1"/>
  <conditionalFormatting sqref="C2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25 C26">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2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2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2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30">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31">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32">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33">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34">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36">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37">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8">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9">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42">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43">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44">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45">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46">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47">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48">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9">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50">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52">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53">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54">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55">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56">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57">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8">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9">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60">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61">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62">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64">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65">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66">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67">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8">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9">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23:C28 C2 C17 C4 C6">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conditionalFormatting sqref="C7">
    <cfRule type="cellIs" priority="206" dxfId="0" operator="equal" stopIfTrue="1">
      <formula>Resumen!$B$14</formula>
    </cfRule>
    <cfRule type="cellIs" priority="207" dxfId="1" operator="equal" stopIfTrue="1">
      <formula>Resumen!$B$15</formula>
    </cfRule>
    <cfRule type="cellIs" priority="208" dxfId="2" operator="equal" stopIfTrue="1">
      <formula>Resumen!$B$16</formula>
    </cfRule>
    <cfRule type="cellIs" priority="209" dxfId="3" operator="equal" stopIfTrue="1">
      <formula>Resumen!$B$17</formula>
    </cfRule>
    <cfRule type="cellIs" priority="210" dxfId="4" operator="equal" stopIfTrue="1">
      <formula>Resumen!$B$18</formula>
    </cfRule>
  </conditionalFormatting>
  <conditionalFormatting sqref="C8">
    <cfRule type="cellIs" priority="211" dxfId="0" operator="equal" stopIfTrue="1">
      <formula>Resumen!$B$14</formula>
    </cfRule>
    <cfRule type="cellIs" priority="212" dxfId="1" operator="equal" stopIfTrue="1">
      <formula>Resumen!$B$15</formula>
    </cfRule>
    <cfRule type="cellIs" priority="213" dxfId="2" operator="equal" stopIfTrue="1">
      <formula>Resumen!$B$16</formula>
    </cfRule>
    <cfRule type="cellIs" priority="214" dxfId="3" operator="equal" stopIfTrue="1">
      <formula>Resumen!$B$17</formula>
    </cfRule>
    <cfRule type="cellIs" priority="215" dxfId="4" operator="equal" stopIfTrue="1">
      <formula>Resumen!$B$18</formula>
    </cfRule>
  </conditionalFormatting>
  <conditionalFormatting sqref="C9">
    <cfRule type="cellIs" priority="216" dxfId="0" operator="equal" stopIfTrue="1">
      <formula>Resumen!$B$14</formula>
    </cfRule>
    <cfRule type="cellIs" priority="217" dxfId="1" operator="equal" stopIfTrue="1">
      <formula>Resumen!$B$15</formula>
    </cfRule>
    <cfRule type="cellIs" priority="218" dxfId="2" operator="equal" stopIfTrue="1">
      <formula>Resumen!$B$16</formula>
    </cfRule>
    <cfRule type="cellIs" priority="219" dxfId="3" operator="equal" stopIfTrue="1">
      <formula>Resumen!$B$17</formula>
    </cfRule>
    <cfRule type="cellIs" priority="220" dxfId="4" operator="equal" stopIfTrue="1">
      <formula>Resumen!$B$18</formula>
    </cfRule>
  </conditionalFormatting>
  <conditionalFormatting sqref="C10">
    <cfRule type="cellIs" priority="221" dxfId="0" operator="equal" stopIfTrue="1">
      <formula>Resumen!$B$14</formula>
    </cfRule>
    <cfRule type="cellIs" priority="222" dxfId="1" operator="equal" stopIfTrue="1">
      <formula>Resumen!$B$15</formula>
    </cfRule>
    <cfRule type="cellIs" priority="223" dxfId="2" operator="equal" stopIfTrue="1">
      <formula>Resumen!$B$16</formula>
    </cfRule>
    <cfRule type="cellIs" priority="224" dxfId="3" operator="equal" stopIfTrue="1">
      <formula>Resumen!$B$17</formula>
    </cfRule>
    <cfRule type="cellIs" priority="225" dxfId="4" operator="equal" stopIfTrue="1">
      <formula>Resumen!$B$18</formula>
    </cfRule>
  </conditionalFormatting>
  <conditionalFormatting sqref="C11">
    <cfRule type="cellIs" priority="226" dxfId="0" operator="equal" stopIfTrue="1">
      <formula>Resumen!$B$14</formula>
    </cfRule>
    <cfRule type="cellIs" priority="227" dxfId="1" operator="equal" stopIfTrue="1">
      <formula>Resumen!$B$15</formula>
    </cfRule>
    <cfRule type="cellIs" priority="228" dxfId="2" operator="equal" stopIfTrue="1">
      <formula>Resumen!$B$16</formula>
    </cfRule>
    <cfRule type="cellIs" priority="229" dxfId="3" operator="equal" stopIfTrue="1">
      <formula>Resumen!$B$17</formula>
    </cfRule>
    <cfRule type="cellIs" priority="230" dxfId="4" operator="equal" stopIfTrue="1">
      <formula>Resumen!$B$18</formula>
    </cfRule>
  </conditionalFormatting>
  <conditionalFormatting sqref="C12">
    <cfRule type="cellIs" priority="231" dxfId="0" operator="equal" stopIfTrue="1">
      <formula>Resumen!$B$14</formula>
    </cfRule>
    <cfRule type="cellIs" priority="232" dxfId="1" operator="equal" stopIfTrue="1">
      <formula>Resumen!$B$15</formula>
    </cfRule>
    <cfRule type="cellIs" priority="233" dxfId="2" operator="equal" stopIfTrue="1">
      <formula>Resumen!$B$16</formula>
    </cfRule>
    <cfRule type="cellIs" priority="234" dxfId="3" operator="equal" stopIfTrue="1">
      <formula>Resumen!$B$17</formula>
    </cfRule>
    <cfRule type="cellIs" priority="235" dxfId="4" operator="equal" stopIfTrue="1">
      <formula>Resumen!$B$18</formula>
    </cfRule>
  </conditionalFormatting>
  <conditionalFormatting sqref="C13">
    <cfRule type="cellIs" priority="236" dxfId="0" operator="equal" stopIfTrue="1">
      <formula>Resumen!$B$14</formula>
    </cfRule>
    <cfRule type="cellIs" priority="237" dxfId="1" operator="equal" stopIfTrue="1">
      <formula>Resumen!$B$15</formula>
    </cfRule>
    <cfRule type="cellIs" priority="238" dxfId="2" operator="equal" stopIfTrue="1">
      <formula>Resumen!$B$16</formula>
    </cfRule>
    <cfRule type="cellIs" priority="239" dxfId="3" operator="equal" stopIfTrue="1">
      <formula>Resumen!$B$17</formula>
    </cfRule>
    <cfRule type="cellIs" priority="240" dxfId="4" operator="equal" stopIfTrue="1">
      <formula>Resumen!$B$18</formula>
    </cfRule>
  </conditionalFormatting>
  <conditionalFormatting sqref="C14">
    <cfRule type="cellIs" priority="241" dxfId="0" operator="equal" stopIfTrue="1">
      <formula>Resumen!$B$14</formula>
    </cfRule>
    <cfRule type="cellIs" priority="242" dxfId="1" operator="equal" stopIfTrue="1">
      <formula>Resumen!$B$15</formula>
    </cfRule>
    <cfRule type="cellIs" priority="243" dxfId="2" operator="equal" stopIfTrue="1">
      <formula>Resumen!$B$16</formula>
    </cfRule>
    <cfRule type="cellIs" priority="244" dxfId="3" operator="equal" stopIfTrue="1">
      <formula>Resumen!$B$17</formula>
    </cfRule>
    <cfRule type="cellIs" priority="245" dxfId="4" operator="equal" stopIfTrue="1">
      <formula>Resumen!$B$18</formula>
    </cfRule>
  </conditionalFormatting>
  <conditionalFormatting sqref="C15">
    <cfRule type="cellIs" priority="246" dxfId="0" operator="equal" stopIfTrue="1">
      <formula>Resumen!$B$14</formula>
    </cfRule>
    <cfRule type="cellIs" priority="247" dxfId="1" operator="equal" stopIfTrue="1">
      <formula>Resumen!$B$15</formula>
    </cfRule>
    <cfRule type="cellIs" priority="248" dxfId="2" operator="equal" stopIfTrue="1">
      <formula>Resumen!$B$16</formula>
    </cfRule>
    <cfRule type="cellIs" priority="249" dxfId="3" operator="equal" stopIfTrue="1">
      <formula>Resumen!$B$17</formula>
    </cfRule>
    <cfRule type="cellIs" priority="250" dxfId="4" operator="equal" stopIfTrue="1">
      <formula>Resumen!$B$18</formula>
    </cfRule>
  </conditionalFormatting>
  <conditionalFormatting sqref="C18">
    <cfRule type="cellIs" priority="251" dxfId="0" operator="equal" stopIfTrue="1">
      <formula>Resumen!$B$14</formula>
    </cfRule>
    <cfRule type="cellIs" priority="252" dxfId="1" operator="equal" stopIfTrue="1">
      <formula>Resumen!$B$15</formula>
    </cfRule>
    <cfRule type="cellIs" priority="253" dxfId="2" operator="equal" stopIfTrue="1">
      <formula>Resumen!$B$16</formula>
    </cfRule>
    <cfRule type="cellIs" priority="254" dxfId="3" operator="equal" stopIfTrue="1">
      <formula>Resumen!$B$17</formula>
    </cfRule>
    <cfRule type="cellIs" priority="255" dxfId="4" operator="equal" stopIfTrue="1">
      <formula>Resumen!$B$18</formula>
    </cfRule>
  </conditionalFormatting>
  <conditionalFormatting sqref="C19">
    <cfRule type="cellIs" priority="256" dxfId="0" operator="equal" stopIfTrue="1">
      <formula>Resumen!$B$14</formula>
    </cfRule>
    <cfRule type="cellIs" priority="257" dxfId="1" operator="equal" stopIfTrue="1">
      <formula>Resumen!$B$15</formula>
    </cfRule>
    <cfRule type="cellIs" priority="258" dxfId="2" operator="equal" stopIfTrue="1">
      <formula>Resumen!$B$16</formula>
    </cfRule>
    <cfRule type="cellIs" priority="259" dxfId="3" operator="equal" stopIfTrue="1">
      <formula>Resumen!$B$17</formula>
    </cfRule>
    <cfRule type="cellIs" priority="260" dxfId="4" operator="equal" stopIfTrue="1">
      <formula>Resumen!$B$18</formula>
    </cfRule>
  </conditionalFormatting>
  <conditionalFormatting sqref="C20">
    <cfRule type="cellIs" priority="261" dxfId="0" operator="equal" stopIfTrue="1">
      <formula>Resumen!$B$14</formula>
    </cfRule>
    <cfRule type="cellIs" priority="262" dxfId="1" operator="equal" stopIfTrue="1">
      <formula>Resumen!$B$15</formula>
    </cfRule>
    <cfRule type="cellIs" priority="263" dxfId="2" operator="equal" stopIfTrue="1">
      <formula>Resumen!$B$16</formula>
    </cfRule>
    <cfRule type="cellIs" priority="264" dxfId="3" operator="equal" stopIfTrue="1">
      <formula>Resumen!$B$17</formula>
    </cfRule>
    <cfRule type="cellIs" priority="265" dxfId="4" operator="equal" stopIfTrue="1">
      <formula>Resumen!$B$18</formula>
    </cfRule>
  </conditionalFormatting>
  <conditionalFormatting sqref="C21">
    <cfRule type="cellIs" priority="266" dxfId="0" operator="equal" stopIfTrue="1">
      <formula>Resumen!$B$14</formula>
    </cfRule>
    <cfRule type="cellIs" priority="267" dxfId="1" operator="equal" stopIfTrue="1">
      <formula>Resumen!$B$15</formula>
    </cfRule>
    <cfRule type="cellIs" priority="268" dxfId="2" operator="equal" stopIfTrue="1">
      <formula>Resumen!$B$16</formula>
    </cfRule>
    <cfRule type="cellIs" priority="269" dxfId="3" operator="equal" stopIfTrue="1">
      <formula>Resumen!$B$17</formula>
    </cfRule>
    <cfRule type="cellIs" priority="270" dxfId="4" operator="equal" stopIfTrue="1">
      <formula>Resumen!$B$18</formula>
    </cfRule>
  </conditionalFormatting>
  <conditionalFormatting sqref="C22">
    <cfRule type="cellIs" priority="271" dxfId="0" operator="equal" stopIfTrue="1">
      <formula>Resumen!$B$14</formula>
    </cfRule>
    <cfRule type="cellIs" priority="272" dxfId="1" operator="equal" stopIfTrue="1">
      <formula>Resumen!$B$15</formula>
    </cfRule>
    <cfRule type="cellIs" priority="273" dxfId="2" operator="equal" stopIfTrue="1">
      <formula>Resumen!$B$16</formula>
    </cfRule>
    <cfRule type="cellIs" priority="274" dxfId="3" operator="equal" stopIfTrue="1">
      <formula>Resumen!$B$17</formula>
    </cfRule>
    <cfRule type="cellIs" priority="275" dxfId="4" operator="equal" stopIfTrue="1">
      <formula>Resumen!$B$18</formula>
    </cfRule>
  </conditionalFormatting>
  <dataValidations count="2">
    <dataValidation type="list" operator="equal" allowBlank="1" showErrorMessage="1" sqref="C4 C7:C15 C18:C22">
      <formula1>Resumen!$B$14:$B$20</formula1>
    </dataValidation>
    <dataValidation operator="equal" allowBlank="1" showErrorMessage="1" sqref="D4 C6:D6 D7:D15 C17:D17 D18:D22">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H20"/>
  <sheetViews>
    <sheetView workbookViewId="0" topLeftCell="A1">
      <selection activeCell="C24" sqref="C24"/>
    </sheetView>
  </sheetViews>
  <sheetFormatPr defaultColWidth="11.421875" defaultRowHeight="12.75"/>
  <cols>
    <col min="1" max="1" width="13.28125" style="0" customWidth="1"/>
    <col min="2" max="2" width="111.140625" style="0" customWidth="1"/>
    <col min="3" max="3" width="13.00390625" style="0" customWidth="1"/>
    <col min="4" max="4" width="32.57421875" style="0" customWidth="1"/>
    <col min="5" max="8" width="0" style="0" hidden="1" customWidth="1"/>
    <col min="9" max="16384" width="11.57421875" style="0" customWidth="1"/>
  </cols>
  <sheetData>
    <row r="1" spans="1:4" ht="45">
      <c r="A1" s="26" t="s">
        <v>42</v>
      </c>
      <c r="B1" s="51" t="s">
        <v>43</v>
      </c>
      <c r="C1" s="26" t="s">
        <v>305</v>
      </c>
      <c r="D1" s="26" t="s">
        <v>317</v>
      </c>
    </row>
    <row r="2" spans="1:8" ht="24">
      <c r="A2" s="70">
        <v>8</v>
      </c>
      <c r="B2" s="52" t="s">
        <v>273</v>
      </c>
      <c r="C2" s="52"/>
      <c r="D2" s="52"/>
      <c r="E2" s="62">
        <f>AVERAGE(E3,E5,E13)</f>
        <v>0</v>
      </c>
      <c r="G2" s="53" t="s">
        <v>17</v>
      </c>
      <c r="H2" s="13">
        <f>COUNTIF($C$4:$C$40,G2)</f>
        <v>13</v>
      </c>
    </row>
    <row r="3" spans="1:8" ht="19.5">
      <c r="A3" s="71" t="s">
        <v>274</v>
      </c>
      <c r="B3" s="54" t="s">
        <v>275</v>
      </c>
      <c r="C3" s="54"/>
      <c r="D3" s="54"/>
      <c r="E3">
        <f>AVERAGE(E4)</f>
        <v>0</v>
      </c>
      <c r="G3" s="53" t="s">
        <v>20</v>
      </c>
      <c r="H3" s="13">
        <f>COUNTIF($C$4:$C$40,G3)</f>
        <v>0</v>
      </c>
    </row>
    <row r="4" spans="1:8" ht="38.25">
      <c r="A4" s="72" t="s">
        <v>274</v>
      </c>
      <c r="B4" s="56" t="s">
        <v>276</v>
      </c>
      <c r="C4" s="14" t="s">
        <v>17</v>
      </c>
      <c r="D4" s="57"/>
      <c r="E4">
        <f>VLOOKUP(C4,Resumen!$B$14:$C$19,2,0)</f>
        <v>0</v>
      </c>
      <c r="G4" s="53" t="s">
        <v>23</v>
      </c>
      <c r="H4" s="13">
        <f>COUNTIF($C$4:$C$40,G4)</f>
        <v>0</v>
      </c>
    </row>
    <row r="5" spans="1:8" ht="19.5">
      <c r="A5" s="71" t="s">
        <v>277</v>
      </c>
      <c r="B5" s="54" t="s">
        <v>278</v>
      </c>
      <c r="C5" s="54"/>
      <c r="D5" s="54"/>
      <c r="E5">
        <f>AVERAGE(E7:E12)</f>
        <v>0</v>
      </c>
      <c r="G5" s="53" t="s">
        <v>26</v>
      </c>
      <c r="H5" s="13">
        <f>COUNTIF($C$4:$C$40,G5)</f>
        <v>0</v>
      </c>
    </row>
    <row r="6" spans="1:8" ht="26.25">
      <c r="A6" s="72" t="s">
        <v>323</v>
      </c>
      <c r="B6" s="56" t="s">
        <v>279</v>
      </c>
      <c r="C6" s="61"/>
      <c r="D6" s="65"/>
      <c r="G6" s="53" t="s">
        <v>29</v>
      </c>
      <c r="H6" s="13">
        <f>COUNTIF($C$4:$C$40,G6)</f>
        <v>0</v>
      </c>
    </row>
    <row r="7" spans="1:8" ht="17.25">
      <c r="A7" s="72" t="s">
        <v>277</v>
      </c>
      <c r="B7" s="56" t="s">
        <v>280</v>
      </c>
      <c r="C7" s="14" t="s">
        <v>17</v>
      </c>
      <c r="D7" s="57"/>
      <c r="E7">
        <f>VLOOKUP(C7,Resumen!$B$14:$C$19,2,0)</f>
        <v>0</v>
      </c>
      <c r="G7" s="53" t="s">
        <v>32</v>
      </c>
      <c r="H7" s="13">
        <f>COUNTIF($C$4:$C$40,G7)</f>
        <v>0</v>
      </c>
    </row>
    <row r="8" spans="1:5" ht="15.75">
      <c r="A8" s="72" t="s">
        <v>281</v>
      </c>
      <c r="B8" s="56" t="s">
        <v>282</v>
      </c>
      <c r="C8" s="14" t="s">
        <v>17</v>
      </c>
      <c r="D8" s="57"/>
      <c r="E8">
        <f>VLOOKUP(C8,Resumen!$B$14:$C$19,2,0)</f>
        <v>0</v>
      </c>
    </row>
    <row r="9" spans="1:8" ht="15.75">
      <c r="A9" s="72" t="s">
        <v>283</v>
      </c>
      <c r="B9" s="56" t="s">
        <v>284</v>
      </c>
      <c r="C9" s="14" t="s">
        <v>17</v>
      </c>
      <c r="D9" s="57"/>
      <c r="E9">
        <f>VLOOKUP(C9,Resumen!$B$14:$C$19,2,0)</f>
        <v>0</v>
      </c>
      <c r="G9" s="60" t="s">
        <v>307</v>
      </c>
      <c r="H9" s="13">
        <f>SUM(H2:H3)</f>
        <v>13</v>
      </c>
    </row>
    <row r="10" spans="1:8" ht="17.25">
      <c r="A10" s="72" t="s">
        <v>285</v>
      </c>
      <c r="B10" s="56" t="s">
        <v>286</v>
      </c>
      <c r="C10" s="14" t="s">
        <v>17</v>
      </c>
      <c r="D10" s="57"/>
      <c r="E10">
        <f>VLOOKUP(C10,Resumen!$B$14:$C$19,2,0)</f>
        <v>0</v>
      </c>
      <c r="G10" s="60" t="s">
        <v>308</v>
      </c>
      <c r="H10" s="13">
        <f>SUM(H4:H5)</f>
        <v>0</v>
      </c>
    </row>
    <row r="11" spans="1:8" ht="17.25">
      <c r="A11" s="72" t="s">
        <v>287</v>
      </c>
      <c r="B11" s="56" t="s">
        <v>288</v>
      </c>
      <c r="C11" s="14" t="s">
        <v>17</v>
      </c>
      <c r="D11" s="57"/>
      <c r="E11">
        <f>VLOOKUP(C11,Resumen!$B$14:$C$19,2,0)</f>
        <v>0</v>
      </c>
      <c r="G11" s="60" t="s">
        <v>306</v>
      </c>
      <c r="H11" s="13">
        <f>SUM(H6:H7)</f>
        <v>0</v>
      </c>
    </row>
    <row r="12" spans="1:5" ht="19.5">
      <c r="A12" s="72" t="s">
        <v>289</v>
      </c>
      <c r="B12" s="56" t="s">
        <v>290</v>
      </c>
      <c r="C12" s="14" t="s">
        <v>17</v>
      </c>
      <c r="D12" s="64"/>
      <c r="E12">
        <f>VLOOKUP(C12,Resumen!$B$14:$C$19,2,0)</f>
        <v>0</v>
      </c>
    </row>
    <row r="13" spans="1:5" ht="19.5">
      <c r="A13" s="71" t="s">
        <v>291</v>
      </c>
      <c r="B13" s="54" t="s">
        <v>292</v>
      </c>
      <c r="C13" s="54"/>
      <c r="D13" s="54"/>
      <c r="E13">
        <f>AVERAGE(E15:E20)</f>
        <v>0</v>
      </c>
    </row>
    <row r="14" spans="1:4" ht="38.25">
      <c r="A14" s="72" t="s">
        <v>324</v>
      </c>
      <c r="B14" s="56" t="s">
        <v>293</v>
      </c>
      <c r="C14" s="61"/>
      <c r="D14" s="57"/>
    </row>
    <row r="15" spans="1:5" ht="17.25">
      <c r="A15" s="72" t="s">
        <v>291</v>
      </c>
      <c r="B15" s="56" t="s">
        <v>294</v>
      </c>
      <c r="C15" s="14" t="s">
        <v>17</v>
      </c>
      <c r="D15" s="57"/>
      <c r="E15">
        <f>VLOOKUP(C15,Resumen!$B$14:$C$19,2,0)</f>
        <v>0</v>
      </c>
    </row>
    <row r="16" spans="1:5" ht="15.75">
      <c r="A16" s="72" t="s">
        <v>295</v>
      </c>
      <c r="B16" s="56" t="s">
        <v>296</v>
      </c>
      <c r="C16" s="14" t="s">
        <v>17</v>
      </c>
      <c r="D16" s="57"/>
      <c r="E16">
        <f>AVERAGE(E17:E20)</f>
        <v>0</v>
      </c>
    </row>
    <row r="17" spans="1:5" ht="15.75">
      <c r="A17" s="72" t="s">
        <v>297</v>
      </c>
      <c r="B17" s="56" t="s">
        <v>298</v>
      </c>
      <c r="C17" s="14" t="s">
        <v>17</v>
      </c>
      <c r="D17" s="57"/>
      <c r="E17">
        <f>VLOOKUP(C17,Resumen!$B$14:$C$19,2,0)</f>
        <v>0</v>
      </c>
    </row>
    <row r="18" spans="1:5" ht="17.25">
      <c r="A18" s="72" t="s">
        <v>299</v>
      </c>
      <c r="B18" s="56" t="s">
        <v>288</v>
      </c>
      <c r="C18" s="14" t="s">
        <v>17</v>
      </c>
      <c r="D18" s="57"/>
      <c r="E18">
        <f>VLOOKUP(C18,Resumen!$B$14:$C$19,2,0)</f>
        <v>0</v>
      </c>
    </row>
    <row r="19" spans="1:5" ht="19.5">
      <c r="A19" s="72" t="s">
        <v>300</v>
      </c>
      <c r="B19" s="56" t="s">
        <v>301</v>
      </c>
      <c r="C19" s="14" t="s">
        <v>17</v>
      </c>
      <c r="D19" s="64"/>
      <c r="E19">
        <f>VLOOKUP(C19,Resumen!$B$14:$C$19,2,0)</f>
        <v>0</v>
      </c>
    </row>
    <row r="20" spans="1:5" ht="26.25">
      <c r="A20" s="72">
        <v>8.3</v>
      </c>
      <c r="B20" s="56" t="s">
        <v>302</v>
      </c>
      <c r="C20" s="14" t="s">
        <v>17</v>
      </c>
      <c r="D20" s="65"/>
      <c r="E20">
        <f>VLOOKUP(C20,Resumen!$B$14:$C$19,2,0)</f>
        <v>0</v>
      </c>
    </row>
  </sheetData>
  <sheetProtection selectLockedCells="1" selectUnlockedCells="1"/>
  <conditionalFormatting sqref="C24">
    <cfRule type="cellIs" priority="1" dxfId="0" operator="equal" stopIfTrue="1">
      <formula>Resumen!$B$14</formula>
    </cfRule>
    <cfRule type="cellIs" priority="2" dxfId="1" operator="equal" stopIfTrue="1">
      <formula>Resumen!$B$15</formula>
    </cfRule>
    <cfRule type="cellIs" priority="3" dxfId="2" operator="equal" stopIfTrue="1">
      <formula>Resumen!$B$16</formula>
    </cfRule>
    <cfRule type="cellIs" priority="4" dxfId="3" operator="equal" stopIfTrue="1">
      <formula>Resumen!$B$17</formula>
    </cfRule>
    <cfRule type="cellIs" priority="5" dxfId="4" operator="equal" stopIfTrue="1">
      <formula>Resumen!$B$18</formula>
    </cfRule>
  </conditionalFormatting>
  <conditionalFormatting sqref="C25 C26">
    <cfRule type="cellIs" priority="6" dxfId="0" operator="equal" stopIfTrue="1">
      <formula>Resumen!$B$14</formula>
    </cfRule>
    <cfRule type="cellIs" priority="7" dxfId="1" operator="equal" stopIfTrue="1">
      <formula>Resumen!$B$15</formula>
    </cfRule>
    <cfRule type="cellIs" priority="8" dxfId="2" operator="equal" stopIfTrue="1">
      <formula>Resumen!$B$16</formula>
    </cfRule>
    <cfRule type="cellIs" priority="9" dxfId="3" operator="equal" stopIfTrue="1">
      <formula>Resumen!$B$17</formula>
    </cfRule>
    <cfRule type="cellIs" priority="10" dxfId="4" operator="equal" stopIfTrue="1">
      <formula>Resumen!$B$18</formula>
    </cfRule>
  </conditionalFormatting>
  <conditionalFormatting sqref="C27">
    <cfRule type="cellIs" priority="11" dxfId="0" operator="equal" stopIfTrue="1">
      <formula>Resumen!$B$14</formula>
    </cfRule>
    <cfRule type="cellIs" priority="12" dxfId="1" operator="equal" stopIfTrue="1">
      <formula>Resumen!$B$15</formula>
    </cfRule>
    <cfRule type="cellIs" priority="13" dxfId="2" operator="equal" stopIfTrue="1">
      <formula>Resumen!$B$16</formula>
    </cfRule>
    <cfRule type="cellIs" priority="14" dxfId="3" operator="equal" stopIfTrue="1">
      <formula>Resumen!$B$17</formula>
    </cfRule>
    <cfRule type="cellIs" priority="15" dxfId="4" operator="equal" stopIfTrue="1">
      <formula>Resumen!$B$18</formula>
    </cfRule>
  </conditionalFormatting>
  <conditionalFormatting sqref="C28">
    <cfRule type="cellIs" priority="16" dxfId="0" operator="equal" stopIfTrue="1">
      <formula>Resumen!$B$14</formula>
    </cfRule>
    <cfRule type="cellIs" priority="17" dxfId="1" operator="equal" stopIfTrue="1">
      <formula>Resumen!$B$15</formula>
    </cfRule>
    <cfRule type="cellIs" priority="18" dxfId="2" operator="equal" stopIfTrue="1">
      <formula>Resumen!$B$16</formula>
    </cfRule>
    <cfRule type="cellIs" priority="19" dxfId="3" operator="equal" stopIfTrue="1">
      <formula>Resumen!$B$17</formula>
    </cfRule>
    <cfRule type="cellIs" priority="20" dxfId="4" operator="equal" stopIfTrue="1">
      <formula>Resumen!$B$18</formula>
    </cfRule>
  </conditionalFormatting>
  <conditionalFormatting sqref="C29">
    <cfRule type="cellIs" priority="21" dxfId="0" operator="equal" stopIfTrue="1">
      <formula>Resumen!$B$14</formula>
    </cfRule>
    <cfRule type="cellIs" priority="22" dxfId="1" operator="equal" stopIfTrue="1">
      <formula>Resumen!$B$15</formula>
    </cfRule>
    <cfRule type="cellIs" priority="23" dxfId="2" operator="equal" stopIfTrue="1">
      <formula>Resumen!$B$16</formula>
    </cfRule>
    <cfRule type="cellIs" priority="24" dxfId="3" operator="equal" stopIfTrue="1">
      <formula>Resumen!$B$17</formula>
    </cfRule>
    <cfRule type="cellIs" priority="25" dxfId="4" operator="equal" stopIfTrue="1">
      <formula>Resumen!$B$18</formula>
    </cfRule>
  </conditionalFormatting>
  <conditionalFormatting sqref="C30">
    <cfRule type="cellIs" priority="26" dxfId="0" operator="equal" stopIfTrue="1">
      <formula>Resumen!$B$14</formula>
    </cfRule>
    <cfRule type="cellIs" priority="27" dxfId="1" operator="equal" stopIfTrue="1">
      <formula>Resumen!$B$15</formula>
    </cfRule>
    <cfRule type="cellIs" priority="28" dxfId="2" operator="equal" stopIfTrue="1">
      <formula>Resumen!$B$16</formula>
    </cfRule>
    <cfRule type="cellIs" priority="29" dxfId="3" operator="equal" stopIfTrue="1">
      <formula>Resumen!$B$17</formula>
    </cfRule>
    <cfRule type="cellIs" priority="30" dxfId="4" operator="equal" stopIfTrue="1">
      <formula>Resumen!$B$18</formula>
    </cfRule>
  </conditionalFormatting>
  <conditionalFormatting sqref="C31">
    <cfRule type="cellIs" priority="31" dxfId="0" operator="equal" stopIfTrue="1">
      <formula>Resumen!$B$14</formula>
    </cfRule>
    <cfRule type="cellIs" priority="32" dxfId="1" operator="equal" stopIfTrue="1">
      <formula>Resumen!$B$15</formula>
    </cfRule>
    <cfRule type="cellIs" priority="33" dxfId="2" operator="equal" stopIfTrue="1">
      <formula>Resumen!$B$16</formula>
    </cfRule>
    <cfRule type="cellIs" priority="34" dxfId="3" operator="equal" stopIfTrue="1">
      <formula>Resumen!$B$17</formula>
    </cfRule>
    <cfRule type="cellIs" priority="35" dxfId="4" operator="equal" stopIfTrue="1">
      <formula>Resumen!$B$18</formula>
    </cfRule>
  </conditionalFormatting>
  <conditionalFormatting sqref="C32">
    <cfRule type="cellIs" priority="36" dxfId="0" operator="equal" stopIfTrue="1">
      <formula>Resumen!$B$14</formula>
    </cfRule>
    <cfRule type="cellIs" priority="37" dxfId="1" operator="equal" stopIfTrue="1">
      <formula>Resumen!$B$15</formula>
    </cfRule>
    <cfRule type="cellIs" priority="38" dxfId="2" operator="equal" stopIfTrue="1">
      <formula>Resumen!$B$16</formula>
    </cfRule>
    <cfRule type="cellIs" priority="39" dxfId="3" operator="equal" stopIfTrue="1">
      <formula>Resumen!$B$17</formula>
    </cfRule>
    <cfRule type="cellIs" priority="40" dxfId="4" operator="equal" stopIfTrue="1">
      <formula>Resumen!$B$18</formula>
    </cfRule>
  </conditionalFormatting>
  <conditionalFormatting sqref="C33">
    <cfRule type="cellIs" priority="41" dxfId="0" operator="equal" stopIfTrue="1">
      <formula>Resumen!$B$14</formula>
    </cfRule>
    <cfRule type="cellIs" priority="42" dxfId="1" operator="equal" stopIfTrue="1">
      <formula>Resumen!$B$15</formula>
    </cfRule>
    <cfRule type="cellIs" priority="43" dxfId="2" operator="equal" stopIfTrue="1">
      <formula>Resumen!$B$16</formula>
    </cfRule>
    <cfRule type="cellIs" priority="44" dxfId="3" operator="equal" stopIfTrue="1">
      <formula>Resumen!$B$17</formula>
    </cfRule>
    <cfRule type="cellIs" priority="45" dxfId="4" operator="equal" stopIfTrue="1">
      <formula>Resumen!$B$18</formula>
    </cfRule>
  </conditionalFormatting>
  <conditionalFormatting sqref="C34">
    <cfRule type="cellIs" priority="46" dxfId="0" operator="equal" stopIfTrue="1">
      <formula>Resumen!$B$14</formula>
    </cfRule>
    <cfRule type="cellIs" priority="47" dxfId="1" operator="equal" stopIfTrue="1">
      <formula>Resumen!$B$15</formula>
    </cfRule>
    <cfRule type="cellIs" priority="48" dxfId="2" operator="equal" stopIfTrue="1">
      <formula>Resumen!$B$16</formula>
    </cfRule>
    <cfRule type="cellIs" priority="49" dxfId="3" operator="equal" stopIfTrue="1">
      <formula>Resumen!$B$17</formula>
    </cfRule>
    <cfRule type="cellIs" priority="50" dxfId="4" operator="equal" stopIfTrue="1">
      <formula>Resumen!$B$18</formula>
    </cfRule>
  </conditionalFormatting>
  <conditionalFormatting sqref="C36">
    <cfRule type="cellIs" priority="51" dxfId="0" operator="equal" stopIfTrue="1">
      <formula>Resumen!$B$14</formula>
    </cfRule>
    <cfRule type="cellIs" priority="52" dxfId="1" operator="equal" stopIfTrue="1">
      <formula>Resumen!$B$15</formula>
    </cfRule>
    <cfRule type="cellIs" priority="53" dxfId="2" operator="equal" stopIfTrue="1">
      <formula>Resumen!$B$16</formula>
    </cfRule>
    <cfRule type="cellIs" priority="54" dxfId="3" operator="equal" stopIfTrue="1">
      <formula>Resumen!$B$17</formula>
    </cfRule>
    <cfRule type="cellIs" priority="55" dxfId="4" operator="equal" stopIfTrue="1">
      <formula>Resumen!$B$18</formula>
    </cfRule>
  </conditionalFormatting>
  <conditionalFormatting sqref="C37">
    <cfRule type="cellIs" priority="56" dxfId="0" operator="equal" stopIfTrue="1">
      <formula>Resumen!$B$14</formula>
    </cfRule>
    <cfRule type="cellIs" priority="57" dxfId="1" operator="equal" stopIfTrue="1">
      <formula>Resumen!$B$15</formula>
    </cfRule>
    <cfRule type="cellIs" priority="58" dxfId="2" operator="equal" stopIfTrue="1">
      <formula>Resumen!$B$16</formula>
    </cfRule>
    <cfRule type="cellIs" priority="59" dxfId="3" operator="equal" stopIfTrue="1">
      <formula>Resumen!$B$17</formula>
    </cfRule>
    <cfRule type="cellIs" priority="60" dxfId="4" operator="equal" stopIfTrue="1">
      <formula>Resumen!$B$18</formula>
    </cfRule>
  </conditionalFormatting>
  <conditionalFormatting sqref="C38">
    <cfRule type="cellIs" priority="61" dxfId="0" operator="equal" stopIfTrue="1">
      <formula>Resumen!$B$14</formula>
    </cfRule>
    <cfRule type="cellIs" priority="62" dxfId="1" operator="equal" stopIfTrue="1">
      <formula>Resumen!$B$15</formula>
    </cfRule>
    <cfRule type="cellIs" priority="63" dxfId="2" operator="equal" stopIfTrue="1">
      <formula>Resumen!$B$16</formula>
    </cfRule>
    <cfRule type="cellIs" priority="64" dxfId="3" operator="equal" stopIfTrue="1">
      <formula>Resumen!$B$17</formula>
    </cfRule>
    <cfRule type="cellIs" priority="65" dxfId="4" operator="equal" stopIfTrue="1">
      <formula>Resumen!$B$18</formula>
    </cfRule>
  </conditionalFormatting>
  <conditionalFormatting sqref="C39">
    <cfRule type="cellIs" priority="66" dxfId="0" operator="equal" stopIfTrue="1">
      <formula>Resumen!$B$14</formula>
    </cfRule>
    <cfRule type="cellIs" priority="67" dxfId="1" operator="equal" stopIfTrue="1">
      <formula>Resumen!$B$15</formula>
    </cfRule>
    <cfRule type="cellIs" priority="68" dxfId="2" operator="equal" stopIfTrue="1">
      <formula>Resumen!$B$16</formula>
    </cfRule>
    <cfRule type="cellIs" priority="69" dxfId="3" operator="equal" stopIfTrue="1">
      <formula>Resumen!$B$17</formula>
    </cfRule>
    <cfRule type="cellIs" priority="70" dxfId="4" operator="equal" stopIfTrue="1">
      <formula>Resumen!$B$18</formula>
    </cfRule>
  </conditionalFormatting>
  <conditionalFormatting sqref="C42">
    <cfRule type="cellIs" priority="71" dxfId="0" operator="equal" stopIfTrue="1">
      <formula>Resumen!$B$14</formula>
    </cfRule>
    <cfRule type="cellIs" priority="72" dxfId="1" operator="equal" stopIfTrue="1">
      <formula>Resumen!$B$15</formula>
    </cfRule>
    <cfRule type="cellIs" priority="73" dxfId="2" operator="equal" stopIfTrue="1">
      <formula>Resumen!$B$16</formula>
    </cfRule>
    <cfRule type="cellIs" priority="74" dxfId="3" operator="equal" stopIfTrue="1">
      <formula>Resumen!$B$17</formula>
    </cfRule>
    <cfRule type="cellIs" priority="75" dxfId="4" operator="equal" stopIfTrue="1">
      <formula>Resumen!$B$18</formula>
    </cfRule>
  </conditionalFormatting>
  <conditionalFormatting sqref="C43">
    <cfRule type="cellIs" priority="76" dxfId="0" operator="equal" stopIfTrue="1">
      <formula>Resumen!$B$14</formula>
    </cfRule>
    <cfRule type="cellIs" priority="77" dxfId="1" operator="equal" stopIfTrue="1">
      <formula>Resumen!$B$15</formula>
    </cfRule>
    <cfRule type="cellIs" priority="78" dxfId="2" operator="equal" stopIfTrue="1">
      <formula>Resumen!$B$16</formula>
    </cfRule>
    <cfRule type="cellIs" priority="79" dxfId="3" operator="equal" stopIfTrue="1">
      <formula>Resumen!$B$17</formula>
    </cfRule>
    <cfRule type="cellIs" priority="80" dxfId="4" operator="equal" stopIfTrue="1">
      <formula>Resumen!$B$18</formula>
    </cfRule>
  </conditionalFormatting>
  <conditionalFormatting sqref="C44">
    <cfRule type="cellIs" priority="81" dxfId="0" operator="equal" stopIfTrue="1">
      <formula>Resumen!$B$14</formula>
    </cfRule>
    <cfRule type="cellIs" priority="82" dxfId="1" operator="equal" stopIfTrue="1">
      <formula>Resumen!$B$15</formula>
    </cfRule>
    <cfRule type="cellIs" priority="83" dxfId="2" operator="equal" stopIfTrue="1">
      <formula>Resumen!$B$16</formula>
    </cfRule>
    <cfRule type="cellIs" priority="84" dxfId="3" operator="equal" stopIfTrue="1">
      <formula>Resumen!$B$17</formula>
    </cfRule>
    <cfRule type="cellIs" priority="85" dxfId="4" operator="equal" stopIfTrue="1">
      <formula>Resumen!$B$18</formula>
    </cfRule>
  </conditionalFormatting>
  <conditionalFormatting sqref="C45">
    <cfRule type="cellIs" priority="86" dxfId="0" operator="equal" stopIfTrue="1">
      <formula>Resumen!$B$14</formula>
    </cfRule>
    <cfRule type="cellIs" priority="87" dxfId="1" operator="equal" stopIfTrue="1">
      <formula>Resumen!$B$15</formula>
    </cfRule>
    <cfRule type="cellIs" priority="88" dxfId="2" operator="equal" stopIfTrue="1">
      <formula>Resumen!$B$16</formula>
    </cfRule>
    <cfRule type="cellIs" priority="89" dxfId="3" operator="equal" stopIfTrue="1">
      <formula>Resumen!$B$17</formula>
    </cfRule>
    <cfRule type="cellIs" priority="90" dxfId="4" operator="equal" stopIfTrue="1">
      <formula>Resumen!$B$18</formula>
    </cfRule>
  </conditionalFormatting>
  <conditionalFormatting sqref="C46">
    <cfRule type="cellIs" priority="91" dxfId="0" operator="equal" stopIfTrue="1">
      <formula>Resumen!$B$14</formula>
    </cfRule>
    <cfRule type="cellIs" priority="92" dxfId="1" operator="equal" stopIfTrue="1">
      <formula>Resumen!$B$15</formula>
    </cfRule>
    <cfRule type="cellIs" priority="93" dxfId="2" operator="equal" stopIfTrue="1">
      <formula>Resumen!$B$16</formula>
    </cfRule>
    <cfRule type="cellIs" priority="94" dxfId="3" operator="equal" stopIfTrue="1">
      <formula>Resumen!$B$17</formula>
    </cfRule>
    <cfRule type="cellIs" priority="95" dxfId="4" operator="equal" stopIfTrue="1">
      <formula>Resumen!$B$18</formula>
    </cfRule>
  </conditionalFormatting>
  <conditionalFormatting sqref="C47">
    <cfRule type="cellIs" priority="96" dxfId="0" operator="equal" stopIfTrue="1">
      <formula>Resumen!$B$14</formula>
    </cfRule>
    <cfRule type="cellIs" priority="97" dxfId="1" operator="equal" stopIfTrue="1">
      <formula>Resumen!$B$15</formula>
    </cfRule>
    <cfRule type="cellIs" priority="98" dxfId="2" operator="equal" stopIfTrue="1">
      <formula>Resumen!$B$16</formula>
    </cfRule>
    <cfRule type="cellIs" priority="99" dxfId="3" operator="equal" stopIfTrue="1">
      <formula>Resumen!$B$17</formula>
    </cfRule>
    <cfRule type="cellIs" priority="100" dxfId="4" operator="equal" stopIfTrue="1">
      <formula>Resumen!$B$18</formula>
    </cfRule>
  </conditionalFormatting>
  <conditionalFormatting sqref="C48">
    <cfRule type="cellIs" priority="101" dxfId="0" operator="equal" stopIfTrue="1">
      <formula>Resumen!$B$14</formula>
    </cfRule>
    <cfRule type="cellIs" priority="102" dxfId="1" operator="equal" stopIfTrue="1">
      <formula>Resumen!$B$15</formula>
    </cfRule>
    <cfRule type="cellIs" priority="103" dxfId="2" operator="equal" stopIfTrue="1">
      <formula>Resumen!$B$16</formula>
    </cfRule>
    <cfRule type="cellIs" priority="104" dxfId="3" operator="equal" stopIfTrue="1">
      <formula>Resumen!$B$17</formula>
    </cfRule>
    <cfRule type="cellIs" priority="105" dxfId="4" operator="equal" stopIfTrue="1">
      <formula>Resumen!$B$18</formula>
    </cfRule>
  </conditionalFormatting>
  <conditionalFormatting sqref="C49">
    <cfRule type="cellIs" priority="106" dxfId="0" operator="equal" stopIfTrue="1">
      <formula>Resumen!$B$14</formula>
    </cfRule>
    <cfRule type="cellIs" priority="107" dxfId="1" operator="equal" stopIfTrue="1">
      <formula>Resumen!$B$15</formula>
    </cfRule>
    <cfRule type="cellIs" priority="108" dxfId="2" operator="equal" stopIfTrue="1">
      <formula>Resumen!$B$16</formula>
    </cfRule>
    <cfRule type="cellIs" priority="109" dxfId="3" operator="equal" stopIfTrue="1">
      <formula>Resumen!$B$17</formula>
    </cfRule>
    <cfRule type="cellIs" priority="110" dxfId="4" operator="equal" stopIfTrue="1">
      <formula>Resumen!$B$18</formula>
    </cfRule>
  </conditionalFormatting>
  <conditionalFormatting sqref="C50">
    <cfRule type="cellIs" priority="111" dxfId="0" operator="equal" stopIfTrue="1">
      <formula>Resumen!$B$14</formula>
    </cfRule>
    <cfRule type="cellIs" priority="112" dxfId="1" operator="equal" stopIfTrue="1">
      <formula>Resumen!$B$15</formula>
    </cfRule>
    <cfRule type="cellIs" priority="113" dxfId="2" operator="equal" stopIfTrue="1">
      <formula>Resumen!$B$16</formula>
    </cfRule>
    <cfRule type="cellIs" priority="114" dxfId="3" operator="equal" stopIfTrue="1">
      <formula>Resumen!$B$17</formula>
    </cfRule>
    <cfRule type="cellIs" priority="115" dxfId="4" operator="equal" stopIfTrue="1">
      <formula>Resumen!$B$18</formula>
    </cfRule>
  </conditionalFormatting>
  <conditionalFormatting sqref="C52">
    <cfRule type="cellIs" priority="116" dxfId="0" operator="equal" stopIfTrue="1">
      <formula>Resumen!$B$14</formula>
    </cfRule>
    <cfRule type="cellIs" priority="117" dxfId="1" operator="equal" stopIfTrue="1">
      <formula>Resumen!$B$15</formula>
    </cfRule>
    <cfRule type="cellIs" priority="118" dxfId="2" operator="equal" stopIfTrue="1">
      <formula>Resumen!$B$16</formula>
    </cfRule>
    <cfRule type="cellIs" priority="119" dxfId="3" operator="equal" stopIfTrue="1">
      <formula>Resumen!$B$17</formula>
    </cfRule>
    <cfRule type="cellIs" priority="120" dxfId="4" operator="equal" stopIfTrue="1">
      <formula>Resumen!$B$18</formula>
    </cfRule>
  </conditionalFormatting>
  <conditionalFormatting sqref="C53">
    <cfRule type="cellIs" priority="121" dxfId="0" operator="equal" stopIfTrue="1">
      <formula>Resumen!$B$14</formula>
    </cfRule>
    <cfRule type="cellIs" priority="122" dxfId="1" operator="equal" stopIfTrue="1">
      <formula>Resumen!$B$15</formula>
    </cfRule>
    <cfRule type="cellIs" priority="123" dxfId="2" operator="equal" stopIfTrue="1">
      <formula>Resumen!$B$16</formula>
    </cfRule>
    <cfRule type="cellIs" priority="124" dxfId="3" operator="equal" stopIfTrue="1">
      <formula>Resumen!$B$17</formula>
    </cfRule>
    <cfRule type="cellIs" priority="125" dxfId="4" operator="equal" stopIfTrue="1">
      <formula>Resumen!$B$18</formula>
    </cfRule>
  </conditionalFormatting>
  <conditionalFormatting sqref="C54">
    <cfRule type="cellIs" priority="126" dxfId="0" operator="equal" stopIfTrue="1">
      <formula>Resumen!$B$14</formula>
    </cfRule>
    <cfRule type="cellIs" priority="127" dxfId="1" operator="equal" stopIfTrue="1">
      <formula>Resumen!$B$15</formula>
    </cfRule>
    <cfRule type="cellIs" priority="128" dxfId="2" operator="equal" stopIfTrue="1">
      <formula>Resumen!$B$16</formula>
    </cfRule>
    <cfRule type="cellIs" priority="129" dxfId="3" operator="equal" stopIfTrue="1">
      <formula>Resumen!$B$17</formula>
    </cfRule>
    <cfRule type="cellIs" priority="130" dxfId="4" operator="equal" stopIfTrue="1">
      <formula>Resumen!$B$18</formula>
    </cfRule>
  </conditionalFormatting>
  <conditionalFormatting sqref="C55">
    <cfRule type="cellIs" priority="131" dxfId="0" operator="equal" stopIfTrue="1">
      <formula>Resumen!$B$14</formula>
    </cfRule>
    <cfRule type="cellIs" priority="132" dxfId="1" operator="equal" stopIfTrue="1">
      <formula>Resumen!$B$15</formula>
    </cfRule>
    <cfRule type="cellIs" priority="133" dxfId="2" operator="equal" stopIfTrue="1">
      <formula>Resumen!$B$16</formula>
    </cfRule>
    <cfRule type="cellIs" priority="134" dxfId="3" operator="equal" stopIfTrue="1">
      <formula>Resumen!$B$17</formula>
    </cfRule>
    <cfRule type="cellIs" priority="135" dxfId="4" operator="equal" stopIfTrue="1">
      <formula>Resumen!$B$18</formula>
    </cfRule>
  </conditionalFormatting>
  <conditionalFormatting sqref="C56">
    <cfRule type="cellIs" priority="136" dxfId="0" operator="equal" stopIfTrue="1">
      <formula>Resumen!$B$14</formula>
    </cfRule>
    <cfRule type="cellIs" priority="137" dxfId="1" operator="equal" stopIfTrue="1">
      <formula>Resumen!$B$15</formula>
    </cfRule>
    <cfRule type="cellIs" priority="138" dxfId="2" operator="equal" stopIfTrue="1">
      <formula>Resumen!$B$16</formula>
    </cfRule>
    <cfRule type="cellIs" priority="139" dxfId="3" operator="equal" stopIfTrue="1">
      <formula>Resumen!$B$17</formula>
    </cfRule>
    <cfRule type="cellIs" priority="140" dxfId="4" operator="equal" stopIfTrue="1">
      <formula>Resumen!$B$18</formula>
    </cfRule>
  </conditionalFormatting>
  <conditionalFormatting sqref="C57">
    <cfRule type="cellIs" priority="141" dxfId="0" operator="equal" stopIfTrue="1">
      <formula>Resumen!$B$14</formula>
    </cfRule>
    <cfRule type="cellIs" priority="142" dxfId="1" operator="equal" stopIfTrue="1">
      <formula>Resumen!$B$15</formula>
    </cfRule>
    <cfRule type="cellIs" priority="143" dxfId="2" operator="equal" stopIfTrue="1">
      <formula>Resumen!$B$16</formula>
    </cfRule>
    <cfRule type="cellIs" priority="144" dxfId="3" operator="equal" stopIfTrue="1">
      <formula>Resumen!$B$17</formula>
    </cfRule>
    <cfRule type="cellIs" priority="145" dxfId="4" operator="equal" stopIfTrue="1">
      <formula>Resumen!$B$18</formula>
    </cfRule>
  </conditionalFormatting>
  <conditionalFormatting sqref="C58">
    <cfRule type="cellIs" priority="146" dxfId="0" operator="equal" stopIfTrue="1">
      <formula>Resumen!$B$14</formula>
    </cfRule>
    <cfRule type="cellIs" priority="147" dxfId="1" operator="equal" stopIfTrue="1">
      <formula>Resumen!$B$15</formula>
    </cfRule>
    <cfRule type="cellIs" priority="148" dxfId="2" operator="equal" stopIfTrue="1">
      <formula>Resumen!$B$16</formula>
    </cfRule>
    <cfRule type="cellIs" priority="149" dxfId="3" operator="equal" stopIfTrue="1">
      <formula>Resumen!$B$17</formula>
    </cfRule>
    <cfRule type="cellIs" priority="150" dxfId="4" operator="equal" stopIfTrue="1">
      <formula>Resumen!$B$18</formula>
    </cfRule>
  </conditionalFormatting>
  <conditionalFormatting sqref="C59">
    <cfRule type="cellIs" priority="151" dxfId="0" operator="equal" stopIfTrue="1">
      <formula>Resumen!$B$14</formula>
    </cfRule>
    <cfRule type="cellIs" priority="152" dxfId="1" operator="equal" stopIfTrue="1">
      <formula>Resumen!$B$15</formula>
    </cfRule>
    <cfRule type="cellIs" priority="153" dxfId="2" operator="equal" stopIfTrue="1">
      <formula>Resumen!$B$16</formula>
    </cfRule>
    <cfRule type="cellIs" priority="154" dxfId="3" operator="equal" stopIfTrue="1">
      <formula>Resumen!$B$17</formula>
    </cfRule>
    <cfRule type="cellIs" priority="155" dxfId="4" operator="equal" stopIfTrue="1">
      <formula>Resumen!$B$18</formula>
    </cfRule>
  </conditionalFormatting>
  <conditionalFormatting sqref="C60">
    <cfRule type="cellIs" priority="156" dxfId="0" operator="equal" stopIfTrue="1">
      <formula>Resumen!$B$14</formula>
    </cfRule>
    <cfRule type="cellIs" priority="157" dxfId="1" operator="equal" stopIfTrue="1">
      <formula>Resumen!$B$15</formula>
    </cfRule>
    <cfRule type="cellIs" priority="158" dxfId="2" operator="equal" stopIfTrue="1">
      <formula>Resumen!$B$16</formula>
    </cfRule>
    <cfRule type="cellIs" priority="159" dxfId="3" operator="equal" stopIfTrue="1">
      <formula>Resumen!$B$17</formula>
    </cfRule>
    <cfRule type="cellIs" priority="160" dxfId="4" operator="equal" stopIfTrue="1">
      <formula>Resumen!$B$18</formula>
    </cfRule>
  </conditionalFormatting>
  <conditionalFormatting sqref="C61">
    <cfRule type="cellIs" priority="161" dxfId="0" operator="equal" stopIfTrue="1">
      <formula>Resumen!$B$14</formula>
    </cfRule>
    <cfRule type="cellIs" priority="162" dxfId="1" operator="equal" stopIfTrue="1">
      <formula>Resumen!$B$15</formula>
    </cfRule>
    <cfRule type="cellIs" priority="163" dxfId="2" operator="equal" stopIfTrue="1">
      <formula>Resumen!$B$16</formula>
    </cfRule>
    <cfRule type="cellIs" priority="164" dxfId="3" operator="equal" stopIfTrue="1">
      <formula>Resumen!$B$17</formula>
    </cfRule>
    <cfRule type="cellIs" priority="165" dxfId="4" operator="equal" stopIfTrue="1">
      <formula>Resumen!$B$18</formula>
    </cfRule>
  </conditionalFormatting>
  <conditionalFormatting sqref="C62">
    <cfRule type="cellIs" priority="166" dxfId="0" operator="equal" stopIfTrue="1">
      <formula>Resumen!$B$14</formula>
    </cfRule>
    <cfRule type="cellIs" priority="167" dxfId="1" operator="equal" stopIfTrue="1">
      <formula>Resumen!$B$15</formula>
    </cfRule>
    <cfRule type="cellIs" priority="168" dxfId="2" operator="equal" stopIfTrue="1">
      <formula>Resumen!$B$16</formula>
    </cfRule>
    <cfRule type="cellIs" priority="169" dxfId="3" operator="equal" stopIfTrue="1">
      <formula>Resumen!$B$17</formula>
    </cfRule>
    <cfRule type="cellIs" priority="170" dxfId="4" operator="equal" stopIfTrue="1">
      <formula>Resumen!$B$18</formula>
    </cfRule>
  </conditionalFormatting>
  <conditionalFormatting sqref="C64">
    <cfRule type="cellIs" priority="171" dxfId="0" operator="equal" stopIfTrue="1">
      <formula>Resumen!$B$14</formula>
    </cfRule>
    <cfRule type="cellIs" priority="172" dxfId="1" operator="equal" stopIfTrue="1">
      <formula>Resumen!$B$15</formula>
    </cfRule>
    <cfRule type="cellIs" priority="173" dxfId="2" operator="equal" stopIfTrue="1">
      <formula>Resumen!$B$16</formula>
    </cfRule>
    <cfRule type="cellIs" priority="174" dxfId="3" operator="equal" stopIfTrue="1">
      <formula>Resumen!$B$17</formula>
    </cfRule>
    <cfRule type="cellIs" priority="175" dxfId="4" operator="equal" stopIfTrue="1">
      <formula>Resumen!$B$18</formula>
    </cfRule>
  </conditionalFormatting>
  <conditionalFormatting sqref="C65">
    <cfRule type="cellIs" priority="176" dxfId="0" operator="equal" stopIfTrue="1">
      <formula>Resumen!$B$14</formula>
    </cfRule>
    <cfRule type="cellIs" priority="177" dxfId="1" operator="equal" stopIfTrue="1">
      <formula>Resumen!$B$15</formula>
    </cfRule>
    <cfRule type="cellIs" priority="178" dxfId="2" operator="equal" stopIfTrue="1">
      <formula>Resumen!$B$16</formula>
    </cfRule>
    <cfRule type="cellIs" priority="179" dxfId="3" operator="equal" stopIfTrue="1">
      <formula>Resumen!$B$17</formula>
    </cfRule>
    <cfRule type="cellIs" priority="180" dxfId="4" operator="equal" stopIfTrue="1">
      <formula>Resumen!$B$18</formula>
    </cfRule>
  </conditionalFormatting>
  <conditionalFormatting sqref="C66">
    <cfRule type="cellIs" priority="181" dxfId="0" operator="equal" stopIfTrue="1">
      <formula>Resumen!$B$14</formula>
    </cfRule>
    <cfRule type="cellIs" priority="182" dxfId="1" operator="equal" stopIfTrue="1">
      <formula>Resumen!$B$15</formula>
    </cfRule>
    <cfRule type="cellIs" priority="183" dxfId="2" operator="equal" stopIfTrue="1">
      <formula>Resumen!$B$16</formula>
    </cfRule>
    <cfRule type="cellIs" priority="184" dxfId="3" operator="equal" stopIfTrue="1">
      <formula>Resumen!$B$17</formula>
    </cfRule>
    <cfRule type="cellIs" priority="185" dxfId="4" operator="equal" stopIfTrue="1">
      <formula>Resumen!$B$18</formula>
    </cfRule>
  </conditionalFormatting>
  <conditionalFormatting sqref="C67">
    <cfRule type="cellIs" priority="186" dxfId="0" operator="equal" stopIfTrue="1">
      <formula>Resumen!$B$14</formula>
    </cfRule>
    <cfRule type="cellIs" priority="187" dxfId="1" operator="equal" stopIfTrue="1">
      <formula>Resumen!$B$15</formula>
    </cfRule>
    <cfRule type="cellIs" priority="188" dxfId="2" operator="equal" stopIfTrue="1">
      <formula>Resumen!$B$16</formula>
    </cfRule>
    <cfRule type="cellIs" priority="189" dxfId="3" operator="equal" stopIfTrue="1">
      <formula>Resumen!$B$17</formula>
    </cfRule>
    <cfRule type="cellIs" priority="190" dxfId="4" operator="equal" stopIfTrue="1">
      <formula>Resumen!$B$18</formula>
    </cfRule>
  </conditionalFormatting>
  <conditionalFormatting sqref="C68">
    <cfRule type="cellIs" priority="191" dxfId="0" operator="equal" stopIfTrue="1">
      <formula>Resumen!$B$14</formula>
    </cfRule>
    <cfRule type="cellIs" priority="192" dxfId="1" operator="equal" stopIfTrue="1">
      <formula>Resumen!$B$15</formula>
    </cfRule>
    <cfRule type="cellIs" priority="193" dxfId="2" operator="equal" stopIfTrue="1">
      <formula>Resumen!$B$16</formula>
    </cfRule>
    <cfRule type="cellIs" priority="194" dxfId="3" operator="equal" stopIfTrue="1">
      <formula>Resumen!$B$17</formula>
    </cfRule>
    <cfRule type="cellIs" priority="195" dxfId="4" operator="equal" stopIfTrue="1">
      <formula>Resumen!$B$18</formula>
    </cfRule>
  </conditionalFormatting>
  <conditionalFormatting sqref="C69">
    <cfRule type="cellIs" priority="196" dxfId="0" operator="equal" stopIfTrue="1">
      <formula>Resumen!$B$14</formula>
    </cfRule>
    <cfRule type="cellIs" priority="197" dxfId="1" operator="equal" stopIfTrue="1">
      <formula>Resumen!$B$15</formula>
    </cfRule>
    <cfRule type="cellIs" priority="198" dxfId="2" operator="equal" stopIfTrue="1">
      <formula>Resumen!$B$16</formula>
    </cfRule>
    <cfRule type="cellIs" priority="199" dxfId="3" operator="equal" stopIfTrue="1">
      <formula>Resumen!$B$17</formula>
    </cfRule>
    <cfRule type="cellIs" priority="200" dxfId="4" operator="equal" stopIfTrue="1">
      <formula>Resumen!$B$18</formula>
    </cfRule>
  </conditionalFormatting>
  <conditionalFormatting sqref="C2:C20">
    <cfRule type="cellIs" priority="201" dxfId="0" operator="equal" stopIfTrue="1">
      <formula>Resumen!$B$14</formula>
    </cfRule>
    <cfRule type="cellIs" priority="202" dxfId="1" operator="equal" stopIfTrue="1">
      <formula>Resumen!$B$15</formula>
    </cfRule>
    <cfRule type="cellIs" priority="203" dxfId="2" operator="equal" stopIfTrue="1">
      <formula>Resumen!$B$16</formula>
    </cfRule>
    <cfRule type="cellIs" priority="204" dxfId="3" operator="equal" stopIfTrue="1">
      <formula>Resumen!$B$17</formula>
    </cfRule>
    <cfRule type="cellIs" priority="205" dxfId="4" operator="equal" stopIfTrue="1">
      <formula>Resumen!$B$18</formula>
    </cfRule>
  </conditionalFormatting>
  <dataValidations count="2">
    <dataValidation type="list" operator="equal" allowBlank="1" showErrorMessage="1" sqref="C4 C7:C12 C15:C20">
      <formula1>Resumen!$B$14:$B$20</formula1>
    </dataValidation>
    <dataValidation operator="equal" allowBlank="1" showErrorMessage="1" sqref="D4 C6:D6 D7:D12 C14:D14 D15:D20">
      <formula1>0</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2013-05-22T22:33:42Z</dcterms:created>
  <dcterms:modified xsi:type="dcterms:W3CDTF">2013-05-30T21:53:47Z</dcterms:modified>
  <cp:category/>
  <cp:version/>
  <cp:contentType/>
  <cp:contentStatus/>
  <cp:revision>25</cp:revision>
</cp:coreProperties>
</file>