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33" activeTab="0"/>
  </bookViews>
  <sheets>
    <sheet name="Resumen" sheetId="1" r:id="rId1"/>
    <sheet name="Hoja1" sheetId="2" state="hidden" r:id="rId2"/>
    <sheet name="Seccion_5" sheetId="3" r:id="rId3"/>
    <sheet name="Seccion_6" sheetId="4" r:id="rId4"/>
    <sheet name="Seccion_7" sheetId="5" r:id="rId5"/>
    <sheet name="Seccion_8" sheetId="6" r:id="rId6"/>
    <sheet name="Seccion_9" sheetId="7" r:id="rId7"/>
    <sheet name="Seccion_10" sheetId="8" r:id="rId8"/>
    <sheet name="Seccion_11" sheetId="9" r:id="rId9"/>
    <sheet name="Seccion_12" sheetId="10" r:id="rId10"/>
    <sheet name="Seccion_13" sheetId="11" r:id="rId11"/>
    <sheet name="Seccion_14" sheetId="12" r:id="rId12"/>
    <sheet name="Seccion_15" sheetId="13" r:id="rId13"/>
  </sheets>
  <definedNames/>
  <calcPr fullCalcOnLoad="1"/>
</workbook>
</file>

<file path=xl/sharedStrings.xml><?xml version="1.0" encoding="utf-8"?>
<sst xmlns="http://schemas.openxmlformats.org/spreadsheetml/2006/main" count="1626" uniqueCount="677">
  <si>
    <t>Evaluación de Madurez respecto a los controles definidos en la ISO 27002</t>
  </si>
  <si>
    <t>Resumen de cumplimiento por Dominios</t>
  </si>
  <si>
    <t>Dominio</t>
  </si>
  <si>
    <t>% de Efectividad</t>
  </si>
  <si>
    <t># NC Mayores</t>
  </si>
  <si>
    <t># NC Menores</t>
  </si>
  <si>
    <t>Control OK</t>
  </si>
  <si>
    <t>5.- Política 
De Seguridad</t>
  </si>
  <si>
    <t>6.- Aspectos 
Organizativos
de la SI</t>
  </si>
  <si>
    <t>7.- Gestión de activos</t>
  </si>
  <si>
    <t>8.- Seguridad ligada 
A RRHH</t>
  </si>
  <si>
    <t>9.- Seguridad física 
Y del entorno</t>
  </si>
  <si>
    <t>10.- Comunic.
y Operaciones</t>
  </si>
  <si>
    <t xml:space="preserve">11.- Control 
De acceso </t>
  </si>
  <si>
    <t>12.- Adquisición, 
Desarrollo y
 Mantenimiento 
De los SI</t>
  </si>
  <si>
    <t>13.- Gestión de 
Incidentes deSI</t>
  </si>
  <si>
    <t xml:space="preserve">14.- Continuidad 
Del negocio </t>
  </si>
  <si>
    <t>15.- Cumplimiento</t>
  </si>
  <si>
    <t>Tabla de Valores</t>
  </si>
  <si>
    <t>Valor</t>
  </si>
  <si>
    <t>Efectividad</t>
  </si>
  <si>
    <t>Significado</t>
  </si>
  <si>
    <t>Descripción</t>
  </si>
  <si>
    <t>Número</t>
  </si>
  <si>
    <t>L0</t>
  </si>
  <si>
    <t>Inexistente</t>
  </si>
  <si>
    <t>Carencia completa de cualquier proceso conocido.</t>
  </si>
  <si>
    <t>L1</t>
  </si>
  <si>
    <t>Inicial / Ad-hoc</t>
  </si>
  <si>
    <t>Procedimientos inexistentes o localizados en áreas concretas. El éxito de las tareas se debe a esfuerzos personales.</t>
  </si>
  <si>
    <t>L2</t>
  </si>
  <si>
    <t>Reproducible, pero intuitivo</t>
  </si>
  <si>
    <t>Existe un método de trabajo basado en la experiencia, aunque sin comunicación formal. Dependencia del conocimiento individual</t>
  </si>
  <si>
    <t>L3</t>
  </si>
  <si>
    <t>Proceso definido</t>
  </si>
  <si>
    <t>La organización en su conjunto participa en el proceso. Los procesos están implantados, documentados y comunicados.</t>
  </si>
  <si>
    <t>L4</t>
  </si>
  <si>
    <t>Gestionado y medible</t>
  </si>
  <si>
    <t>Se puede seguir la evolución de los procesos mediante indicadores numéricos y estadísticos. Hay herramientas para mejorar la calidad y la eficiencia</t>
  </si>
  <si>
    <t>L5</t>
  </si>
  <si>
    <t>Optimizado</t>
  </si>
  <si>
    <t>Los procesos están bajo constante mejora. En base a criterios cuantitativos se determinan las desviaciones más comunes y se optimizan los procesos</t>
  </si>
  <si>
    <t>L6</t>
  </si>
  <si>
    <t>N/A</t>
  </si>
  <si>
    <t>No aplica</t>
  </si>
  <si>
    <t>Aprobados</t>
  </si>
  <si>
    <t>No Aprobados</t>
  </si>
  <si>
    <t>No Aplican</t>
  </si>
  <si>
    <t>Control en la Normativa</t>
  </si>
  <si>
    <t>Sección</t>
  </si>
  <si>
    <t>Control</t>
  </si>
  <si>
    <t>Estado</t>
  </si>
  <si>
    <t>POLÍTICA DE SEGURIDAD</t>
  </si>
  <si>
    <t>5.1</t>
  </si>
  <si>
    <t>Política de Seguridad de la información</t>
  </si>
  <si>
    <t>5.1.1</t>
  </si>
  <si>
    <t>Documento de Política de Seguridad de la Información</t>
  </si>
  <si>
    <t>La dirección debería aprobar un documento de política de Seguridad de la información, publicarlo y distribuirlo a todos los afectados</t>
  </si>
  <si>
    <t>Sin Implementar</t>
  </si>
  <si>
    <t>5.1.2</t>
  </si>
  <si>
    <t xml:space="preserve">Revisión de la política de seguridad de la información </t>
  </si>
  <si>
    <t xml:space="preserve">La política de seguridad de la información debería revisarse a intervalos planificados o siempre que se produzcan cambios significativos, a fin de asegurar que se mantenga su idoneidad, adecuación y eficacia. </t>
  </si>
  <si>
    <t>ASPECTOS ORGANIZATIVOS DE LA SEGURIDAD DE LA INFORMACIÓN</t>
  </si>
  <si>
    <t>6.1</t>
  </si>
  <si>
    <t>Organización Interna</t>
  </si>
  <si>
    <t>6.1.1</t>
  </si>
  <si>
    <t xml:space="preserve">Compromiso de la Dirección con la seguridad de la información </t>
  </si>
  <si>
    <t xml:space="preserve">La Dirección debería prestar un apoyo activo a la seguridad dentro de la organización a través de directrices claras, un compromiso demostrado, asignaciones explícitas y el reconocimiento de las responsabilidades de seguridad de la información. </t>
  </si>
  <si>
    <t>6.1.2</t>
  </si>
  <si>
    <t xml:space="preserve">Coordinación de la seguridad de la información </t>
  </si>
  <si>
    <t>Las actividades relativas a la seguridad de la información deberían ser coordinadas entre los representantes de las diferentes partes de la organización con sus correspondientes roles y funciones de trabajo.</t>
  </si>
  <si>
    <t>6.1.3</t>
  </si>
  <si>
    <t xml:space="preserve">Asignación de responsabilidades relativas a la seguridad de la información </t>
  </si>
  <si>
    <t>Deberían definirse claramente todas las responsabilidades relativas a la seguridad de la información.</t>
  </si>
  <si>
    <t>6.1.4</t>
  </si>
  <si>
    <t xml:space="preserve">Proceso de autorización de recursos para el tratamiento de la información </t>
  </si>
  <si>
    <t xml:space="preserve">Para cada nuevo recurso de tratamiento de la información, debería definirse e implantarse un proceso de autorización por parte de la Dirección. </t>
  </si>
  <si>
    <t>6.1.5</t>
  </si>
  <si>
    <t>Acuerdos de confidencialidad</t>
  </si>
  <si>
    <t xml:space="preserve">Debería determinarse y revisarse periódicamente la necesidad de establecer acuerdos de confidencialidad o no revelación, que reflejen las necesidades de la organización para la protección de la información. </t>
  </si>
  <si>
    <t>6.1.6</t>
  </si>
  <si>
    <t>Contacto con las autoridades</t>
  </si>
  <si>
    <t xml:space="preserve">Deberían mantenerse los contactos adecuados con las autoridades competentes. </t>
  </si>
  <si>
    <t>Totalmente Implementado</t>
  </si>
  <si>
    <t>6.1.7</t>
  </si>
  <si>
    <t>Contacto con grupos de especial interés</t>
  </si>
  <si>
    <t>Deberían mantenerse los contactos adecuados con grupos de interés especial, u otros foros, y asociaciones profesionales especializadas en seguridad.</t>
  </si>
  <si>
    <t>6.1.8</t>
  </si>
  <si>
    <t>Revisión independiente de la seguridad de la información</t>
  </si>
  <si>
    <t>El enfoque de la organización para la gestión de la seguridad de la información y su implantación (es decir, los objetivos de control, los controles, las políticas, los procesos y los procedimientos para la seguridad de la información), debería someterse a una revisión independiente a intervalos planificados o siempre que se produzcan cambios significativos en la implantación de la seguridad</t>
  </si>
  <si>
    <t>6.2</t>
  </si>
  <si>
    <t>Terceros</t>
  </si>
  <si>
    <t>6.2.1</t>
  </si>
  <si>
    <t>Identificación de los riesgos derivados del acceso de terceros 
Control</t>
  </si>
  <si>
    <t xml:space="preserve">Deberían identificarse los riesgos para la información y para los dispositivos de tratamiento de la información de la organización derivados de los procesos de negocio que requieran de terceros, e implantar los controles apropiados antes de otorgar el acceso. </t>
  </si>
  <si>
    <t>6.2.2</t>
  </si>
  <si>
    <t>Tratamiento de la seguridad en la relación con los clientes</t>
  </si>
  <si>
    <t>Deberían tratarse todos los requisitos de seguridad identificados, antes de otorgar acceso a los clientes a los activos o a la información de la organización</t>
  </si>
  <si>
    <t>Parcialmente Implementado</t>
  </si>
  <si>
    <t>6.2.3</t>
  </si>
  <si>
    <t>Tratamiento de la seguridad en contratos con terceros</t>
  </si>
  <si>
    <t xml:space="preserve">Los acuerdos con terceros que conlleven acceso, procesado, comunicación o gestión, bien de la información de la organización, o de los recursos de tratamiento de la información, o bien la incorporación de productos o servicios a los recursos de tratamiento de la información, deberían cubrir todos los requisitos de seguridad pertinentes. </t>
  </si>
  <si>
    <t>GESTIÓN DE ACTIVOS</t>
  </si>
  <si>
    <t>7.1</t>
  </si>
  <si>
    <t>Responsabilidad sobre los activos</t>
  </si>
  <si>
    <t>7.1.1</t>
  </si>
  <si>
    <t xml:space="preserve">Inventario de activos </t>
  </si>
  <si>
    <t xml:space="preserve">Todos los activos deberían estar claramente identificados y debería elaborarse y mantenerse un inventario de todos los activos importantes. </t>
  </si>
  <si>
    <t>7.1.2</t>
  </si>
  <si>
    <t>Propiedad de los activos</t>
  </si>
  <si>
    <t>Toda la información y activos asociados con los recursos para el tratamiento de la información deberían tener un propietario que forme parte de la organización y haya sido designado como propietario.</t>
  </si>
  <si>
    <t>7.1.3</t>
  </si>
  <si>
    <t>Uso aceptable de los activos</t>
  </si>
  <si>
    <t xml:space="preserve">Se deberían identificar, documentar e implantar las reglas para el uso aceptable de la información y de los activos asociados con los recursos para el tratamiento de la información. </t>
  </si>
  <si>
    <t>7.2</t>
  </si>
  <si>
    <t>Clasificación de la información</t>
  </si>
  <si>
    <t>7.2.1</t>
  </si>
  <si>
    <t xml:space="preserve">Directrices de clasificación </t>
  </si>
  <si>
    <t>La información debería ser clasificada según su valor, los requisitos legales, su sensibilidad y criticidad para la organización</t>
  </si>
  <si>
    <t>7.2.2</t>
  </si>
  <si>
    <t xml:space="preserve">Etiquetado y manipulado de la información </t>
  </si>
  <si>
    <t>Se debería desarrollar e implantar un conjunto adecuado de procedimientos para etiquetar y manejar la información, de acuerdo con el esquema de clasificación adoptado por la organización</t>
  </si>
  <si>
    <t>SEGURIDAD LIGADA A LOS RECURSOS HUMANOS</t>
  </si>
  <si>
    <t>8.1</t>
  </si>
  <si>
    <t>Antes del Empleo</t>
  </si>
  <si>
    <t>8.1.1</t>
  </si>
  <si>
    <t xml:space="preserve">Funciones y responsabilidades </t>
  </si>
  <si>
    <t xml:space="preserve">Las funciones y responsabilidades de seguridad de los empleados, contratistas y terceros se deberían definir y documentar de acuerdo con la política de seguridad de la información de la organización. </t>
  </si>
  <si>
    <t>8.1.2</t>
  </si>
  <si>
    <t xml:space="preserve">Investigación de antecedentes </t>
  </si>
  <si>
    <t xml:space="preserve">La comprobación de los antecedentes de todos los candidatos a un puesto de trabajo, de los contratistas o de los terceros, se debería llevar a cabo de acuerdo con las legislaciones, normativas y códigos éticos que sean de aplicación y de una manera proporcionada a los requisitos del negocio, la clasificación de la información a la que se accede y a los riesgos considerados. </t>
  </si>
  <si>
    <t>8.1.3</t>
  </si>
  <si>
    <t xml:space="preserve">Términos y condiciones de contratación </t>
  </si>
  <si>
    <t xml:space="preserve">Como parte de sus obligaciones contractuales, los empleados, los contratistas y los terceros deberían aceptar y firmar los términos y condiciones de su contrato de trabajo, que debería establecer sus responsabilidades y las de la organización en lo relativo a seguridad de la información. </t>
  </si>
  <si>
    <t>8.2</t>
  </si>
  <si>
    <t>Durante el Empleo</t>
  </si>
  <si>
    <t>8.2.1</t>
  </si>
  <si>
    <t xml:space="preserve">Responsabilidades de la Dirección </t>
  </si>
  <si>
    <t xml:space="preserve">La Dirección debería exigir a los empleados, contratistas y terceros, que apliquen la seguridad de acuerdo con las políticas y procedimientos establecidos en la organización. </t>
  </si>
  <si>
    <t>8.2.2</t>
  </si>
  <si>
    <t xml:space="preserve">Concienciación, formación y capacitación en seguridad de la información </t>
  </si>
  <si>
    <t xml:space="preserve">Todos los empleados de la organización y, cuando corresponda, los contratistas y terceros, deberían recibir una adecuada concienciación y formación, con actualizaciones periódicas, sobre las políticas y procedimientos de la organización, según corresponda con su puesto de trabajo. </t>
  </si>
  <si>
    <t>8.2.3</t>
  </si>
  <si>
    <t xml:space="preserve">Proceso disciplinario </t>
  </si>
  <si>
    <t>Debería existir un proceso disciplinario formal para los empleados que hayan provocado alguna violación de la seguridad</t>
  </si>
  <si>
    <t>8.3</t>
  </si>
  <si>
    <t>Cese del Empleo o cambio de puesto de trabajo</t>
  </si>
  <si>
    <t>8.3.1</t>
  </si>
  <si>
    <t>Responsabilidad del cese o cambio</t>
  </si>
  <si>
    <t xml:space="preserve">Las responsabilidades para proceder al cese en el empleo o al cambio de puesto de trabajo deberían estar claramente definidas y asignadas. </t>
  </si>
  <si>
    <t>8.3.2</t>
  </si>
  <si>
    <t>Devolución de activos</t>
  </si>
  <si>
    <t>Todos los empleados, contratistas y terceros deberían devolver todos los activos de la organización que estén en su poder al finalizar su empleo, contrato o acuerdo.</t>
  </si>
  <si>
    <t>8.3.3</t>
  </si>
  <si>
    <t xml:space="preserve">Retirada de los derechos de acceso </t>
  </si>
  <si>
    <t xml:space="preserve">Los derechos de acceso a la información y a los recursos de tratamiento de la información de todos los empleados, contratistas y terceros deberían ser retirados a la finalización del empleo, del contrato o del acuerdo, o bien deberían ser adaptados a los cambios producidos. </t>
  </si>
  <si>
    <t>SEGURIDAD FÍSICA Y DEL ENTORNO</t>
  </si>
  <si>
    <t>9.1</t>
  </si>
  <si>
    <t>Áreas seguras</t>
  </si>
  <si>
    <t>9.1.1</t>
  </si>
  <si>
    <t xml:space="preserve">Perímetro de seguridad física </t>
  </si>
  <si>
    <t xml:space="preserve">Se deberían utilizar perímetros de seguridad (barreras, muros, puertas de entrada con control de acceso a través de tarjeta, o puestos de control) para proteger las áreas que contienen la información y los recursos de tratamiento de la información. </t>
  </si>
  <si>
    <t>9.1.2</t>
  </si>
  <si>
    <t xml:space="preserve">Controles físicos de entrada </t>
  </si>
  <si>
    <t>Las áreas seguras deberían estar protegidas por controles de entrada adecuados, para asegurar que únicamente se permite el acceso al personal autorizado.</t>
  </si>
  <si>
    <t>9.1.3</t>
  </si>
  <si>
    <t>Seguridad de oficinas, despachos e instalaciones</t>
  </si>
  <si>
    <t xml:space="preserve"> </t>
  </si>
  <si>
    <t>9.1.4</t>
  </si>
  <si>
    <t xml:space="preserve">Protección contra las amenazas externas y de origen ambiental </t>
  </si>
  <si>
    <t>Se debería diseñar y aplicar una protección física contra el daño causado por fuego, inundación, terremoto, explosión, revueltas sociales y otras formas de desastres naturales o provocados por el hombre.</t>
  </si>
  <si>
    <t>9.1.5</t>
  </si>
  <si>
    <t>Trabajo en áreas seguras</t>
  </si>
  <si>
    <t>Se deberían diseñar e implantar una protección física y una serie de directrices para trabajar en las áreas seguras</t>
  </si>
  <si>
    <t>9.1.6</t>
  </si>
  <si>
    <t>Áreas de acceso público y de carga y descarga</t>
  </si>
  <si>
    <t xml:space="preserve">Deberían controlarse los puntos de acceso tales como las áreas de carga y descarga y otros puntos, a través de los que personal no autorizado pueda acceder a las instalaciones, y si es posible, dichos puntos se deberían aislar de las instalaciones de tratamiento de la información para evitar accesos no autorizados. </t>
  </si>
  <si>
    <t>No Aplica</t>
  </si>
  <si>
    <t>9.2</t>
  </si>
  <si>
    <t xml:space="preserve">Seguridad de los equipos </t>
  </si>
  <si>
    <t>9.2.1</t>
  </si>
  <si>
    <t xml:space="preserve">Emplazamiento y protección de equipos </t>
  </si>
  <si>
    <t xml:space="preserve">Los equipos deberían situarse o protegerse de forma que se reduzcan los riesgos derivados de las amenazas y peligros de origen ambiental así como las ocasiones de que se produzcan accesos no autorizados. </t>
  </si>
  <si>
    <t>9.2.2</t>
  </si>
  <si>
    <t>Instalaciones de suministro</t>
  </si>
  <si>
    <t xml:space="preserve">Los equipos deberían estar protegidos contra fallos de alimentación y otras anomalías causadas por fallos en las instalaciones de suministro. </t>
  </si>
  <si>
    <t>9.2.3</t>
  </si>
  <si>
    <t xml:space="preserve">Seguridad del cableado </t>
  </si>
  <si>
    <t>El cableado eléctrico y de telecomunicaciones que transmite datos o que da soporte a los servicios de información debería estar protegido frente a interceptaciones o daños.</t>
  </si>
  <si>
    <t>9.2.4</t>
  </si>
  <si>
    <t>Mantenimiento de los equipos</t>
  </si>
  <si>
    <t>Los equipos deberían recibir un mantenimiento correcto que asegure su disponibilidad y su integridad</t>
  </si>
  <si>
    <t>9.2.5</t>
  </si>
  <si>
    <t xml:space="preserve">Seguridad de los equipos fuera de las instalaciones </t>
  </si>
  <si>
    <t xml:space="preserve">Teniendo en cuenta los diferentes riesgos que conlleva trabajar fuera de las instalaciones de la organización, deberían aplicarse medidas de seguridad a los equipos situados fuera de dichas instalaciones. </t>
  </si>
  <si>
    <t>9.2.6</t>
  </si>
  <si>
    <t>Reutilización o retirada segura de equipos</t>
  </si>
  <si>
    <t xml:space="preserve">Todos los soportes de almacenamiento deberían ser comprobados para confirmar que todo dato sensible y todas las licencias de software se han eliminado o bien se han borrado o sobreescrito de manera segura, antes de su retirada. </t>
  </si>
  <si>
    <t>9.2.7</t>
  </si>
  <si>
    <t>Retirada de materiales propiedad de la empresa</t>
  </si>
  <si>
    <t>Los equipos, la información o el software no deberían sacarse de las instalaciones, sin una autorización previa</t>
  </si>
  <si>
    <t xml:space="preserve">GESTIÓN DE COMUNICACIONES Y OPERACIONES </t>
  </si>
  <si>
    <t>10.1</t>
  </si>
  <si>
    <t xml:space="preserve">Responsabilidades y procedimientos de operación </t>
  </si>
  <si>
    <t>10.1.1</t>
  </si>
  <si>
    <t xml:space="preserve">Documentación de los procedimientos de operación </t>
  </si>
  <si>
    <t>Deberían documentarse y mantenerse los procedimientos de operación y ponerse a disposición de todos los usuarios que los necesiten.</t>
  </si>
  <si>
    <t>10.1.2</t>
  </si>
  <si>
    <t xml:space="preserve">Gestión de cambios </t>
  </si>
  <si>
    <t>Deberían controlarse los cambios en los recursos y en los sistemas de tratamiento de la información</t>
  </si>
  <si>
    <t>10.1.3</t>
  </si>
  <si>
    <t xml:space="preserve">Segregación de tareas </t>
  </si>
  <si>
    <t>Las tareas y áreas de responsabilidad deberían segregarse para reducir la posibilidad de que se produzcan modificaciones no autorizadas o no intencionadas o usos indebidos de los activos de la organización.</t>
  </si>
  <si>
    <t>10.1.4</t>
  </si>
  <si>
    <t xml:space="preserve">Separación de los recursos de desarrollo, prueba y operación </t>
  </si>
  <si>
    <t xml:space="preserve">Deberían separarse los recursos de desarrollo, de pruebas y de operación, para reducir los riesgos de acceso no autorizado o los cambios en el sistema en producción. </t>
  </si>
  <si>
    <t>10.2</t>
  </si>
  <si>
    <t xml:space="preserve">Gestión de la provisión de servicios por terceros </t>
  </si>
  <si>
    <t>10.2.1</t>
  </si>
  <si>
    <t xml:space="preserve">Provisión de servicios </t>
  </si>
  <si>
    <t>Se debería comprobar que los controles de seguridad, las definiciones de los servicios y los niveles de provisión, incluidos en el acuerdo de provisión de servicios por terceros, han sido implantados, puestos en operación y son mantenidos por parte de un tercero</t>
  </si>
  <si>
    <t>10.2.2</t>
  </si>
  <si>
    <t>Supervisión y revisión de los servicios prestados por terceros</t>
  </si>
  <si>
    <t xml:space="preserve">Los servicios, informes y registros proporcionados por un tercero deberían ser objeto de supervisión y revisión periódicas, y también deberían llevarse a cabo auditorias periódicas. </t>
  </si>
  <si>
    <t>10.2.3</t>
  </si>
  <si>
    <t>Gestión del cambio en los servicios prestados por terceros</t>
  </si>
  <si>
    <t xml:space="preserve">Se deberían gestionar los cambios en la provisión de los servicios, incluyendo el mantenimiento y la mejora de las políticas, los procedimientos y los controles de seguridad de la información existentes, teniendo en cuenta la criticidad de los procesos y sistemas del negocio afectados así como la re-evaluación de los riesgos. </t>
  </si>
  <si>
    <t>10.3</t>
  </si>
  <si>
    <t xml:space="preserve">Planificación y aceptación del sistema </t>
  </si>
  <si>
    <t>10.3.1</t>
  </si>
  <si>
    <t xml:space="preserve">Gestión de capacidades </t>
  </si>
  <si>
    <t xml:space="preserve">La utilización de los recursos se debería supervisar y ajustar así como realizar proyecciones de los requisitos futuros de capacidad, para garantizar el rendimiento requerido del sistema. </t>
  </si>
  <si>
    <t>10.3.2</t>
  </si>
  <si>
    <t xml:space="preserve">Aceptación del sistema </t>
  </si>
  <si>
    <t>Se deberían establecer los criterios para la aceptación de nuevos sistemas de información, de las actualizaciones y de nuevas versiones de los mismos, y se deberían llevar a cabo pruebas adecuadas de los sistemas durante el desarrollo y previamente a la aceptación</t>
  </si>
  <si>
    <t>10.4</t>
  </si>
  <si>
    <t xml:space="preserve">Protección contra el código malicioso y descargable </t>
  </si>
  <si>
    <t>10.4.1</t>
  </si>
  <si>
    <t xml:space="preserve">Controles contra el código malicioso </t>
  </si>
  <si>
    <t>Se deberían implantar controles de detección, prevención y recuperación que sirvan como protección contra el código malicioso y se deberían implantar procedimientos adecuados de concienciación del usuario.</t>
  </si>
  <si>
    <t>10.4.2</t>
  </si>
  <si>
    <t xml:space="preserve">Controles contra el código descargado en el cliente </t>
  </si>
  <si>
    <t xml:space="preserve">Cuando se autorice el uso de código descargado en el cliente, la configuración debería garantizar que dicho código autorizado funciona de acuerdo con una política de seguridad claramente definida, y se debería evitar que se ejecute el código no autorizado. </t>
  </si>
  <si>
    <t>10.5</t>
  </si>
  <si>
    <t xml:space="preserve">Copias de seguridad </t>
  </si>
  <si>
    <t>10.5.1</t>
  </si>
  <si>
    <t xml:space="preserve">Copias de seguridad de la información </t>
  </si>
  <si>
    <t xml:space="preserve">Se deberían realizar copias de seguridad de la información y del software, y se deberían probar periódicamente conforme a la política de copias de seguridad acordada. </t>
  </si>
  <si>
    <t>10.6</t>
  </si>
  <si>
    <t>Gestión de la seguridad de las redes</t>
  </si>
  <si>
    <t>10.6.1</t>
  </si>
  <si>
    <t xml:space="preserve">Controles de red </t>
  </si>
  <si>
    <t>Las redes deberían estar adecuadamente gestionadas y controladas, para que estén protegidas frente a posibles amenazas y para mantener la seguridad de los sistemas y de las aplicaciones que utilizan estas redes, incluyendo la información en tránsito.</t>
  </si>
  <si>
    <t>10.6.2</t>
  </si>
  <si>
    <t>Seguridad de los servicios de red</t>
  </si>
  <si>
    <t>Se deberían identificar las características de seguridad, los niveles de servicio, y los requisitos de gestión de todos los servicios de red y se deberían incluir en todos los acuerdos relativos a servicios de red, tanto si estos servicios se prestan dentro de la organización como si se subcontratan</t>
  </si>
  <si>
    <t>10.7</t>
  </si>
  <si>
    <t>Manipulación de los soportes</t>
  </si>
  <si>
    <t>10.7.1</t>
  </si>
  <si>
    <t xml:space="preserve">Gestión de soportes extraíbles </t>
  </si>
  <si>
    <t>Se deberían establecer procedimientos para la gestión de los soportes extraíbles</t>
  </si>
  <si>
    <t>10.7.2</t>
  </si>
  <si>
    <t xml:space="preserve">Retirada de soportes </t>
  </si>
  <si>
    <t>Los soportes deberían ser retirados de forma segura cuando yano vayan a ser necesarios, mediante los procedimientos formales establecidos</t>
  </si>
  <si>
    <t>10.7.3</t>
  </si>
  <si>
    <t xml:space="preserve">Procedimientos de manipulación de la información </t>
  </si>
  <si>
    <t>Deberían establecerse procedimientos para la manipulación y el almacenamiento de la información, de modo que se proteja dicha información contra la revelación no autorizada o el uso indebido.</t>
  </si>
  <si>
    <t>10.7.4</t>
  </si>
  <si>
    <t>Seguridad de la documentación del sistema</t>
  </si>
  <si>
    <t>La documentación del sistema debería estar protegida contra accesos no autorizados.</t>
  </si>
  <si>
    <t>10.8</t>
  </si>
  <si>
    <t>Intercambio de información</t>
  </si>
  <si>
    <t>10.8.1</t>
  </si>
  <si>
    <t xml:space="preserve">Políticas y procedimientos de intercambio de información </t>
  </si>
  <si>
    <t>Deberían establecerse políticas, procedimientos y controles formales que protejan el intercambio de información mediante el uso de todo tipo de recursos de comunicación</t>
  </si>
  <si>
    <t>10.8.2</t>
  </si>
  <si>
    <t>Acuerdos de intercambio</t>
  </si>
  <si>
    <t>Deberían establecerse acuerdos para el intercambio de información y de software entre la organización y los terceros</t>
  </si>
  <si>
    <t>10.8.3</t>
  </si>
  <si>
    <t xml:space="preserve">Soportes físicos en tránsito </t>
  </si>
  <si>
    <t>Durante el transporte fuera de los límites físicos de la organización, los soportes que contengan información deberían estar protegidos contra accesos no autorizados, usos indebidos o deterioro</t>
  </si>
  <si>
    <t>10.8.4</t>
  </si>
  <si>
    <t xml:space="preserve">Mensajería electrónica </t>
  </si>
  <si>
    <t>La información que sea objeto de mensajería electrónica debería estar adecuadamente protegida</t>
  </si>
  <si>
    <t>10.8.5</t>
  </si>
  <si>
    <t xml:space="preserve">Sistemas de información empresariales </t>
  </si>
  <si>
    <t xml:space="preserve">Deberían formularse e implantarse políticas y procedimientos para proteger la información asociada a la interconexión de los sistemas de información empresariales. </t>
  </si>
  <si>
    <t>10.9</t>
  </si>
  <si>
    <t>Servicios de comercio electrónico</t>
  </si>
  <si>
    <t>10.9.1</t>
  </si>
  <si>
    <t xml:space="preserve">Comercio electrónico </t>
  </si>
  <si>
    <t xml:space="preserve">La información incluida en el comercio electrónico que se transmita a través de redes públicas debería protegerse contra las actividades fraudulentas, las disputas contractuales,y la revelación o modificación no autorizada de dicha información. </t>
  </si>
  <si>
    <t>10.9.2</t>
  </si>
  <si>
    <t xml:space="preserve">Transacciones en línea </t>
  </si>
  <si>
    <t>La información contenida en las transacciones en línea debería estar protegida para evitar transmisiones incompletas, errores de direccionamiento, alteraciones no autorizadas de los mensajes, la revelación, la duplicación o la reproducción no autorizadas del mensaje.</t>
  </si>
  <si>
    <t>10.9.3</t>
  </si>
  <si>
    <t>Información públicamente disponible</t>
  </si>
  <si>
    <t>La integridad de la información puesta a disposición pública se debería proteger para evitar modificaciones no Autorizadas.</t>
  </si>
  <si>
    <t>10.10</t>
  </si>
  <si>
    <t>Supervisión</t>
  </si>
  <si>
    <t>10.10.1</t>
  </si>
  <si>
    <t>Registros de auditoría</t>
  </si>
  <si>
    <t xml:space="preserve">Se deberían generar registros de auditoría de las actividades de los usuarios, las excepciones y eventos de seguridad de la información, y se deberían mantener estos registros durante un periodo acordado para servir como prueba en investigaciones futuras y en la supervisión del control de acceso. </t>
  </si>
  <si>
    <t>10.10.2</t>
  </si>
  <si>
    <t>Supervisión del uso del sistema</t>
  </si>
  <si>
    <t>Se deberían establecer procedimientos para supervisar el uso de los recursos de tratamiento de la información y se deberían revisar periódicamente los resultados de las actividades de supervisión</t>
  </si>
  <si>
    <t>10.10.3</t>
  </si>
  <si>
    <t xml:space="preserve">Protección de la información de los registros </t>
  </si>
  <si>
    <t>Los dispositivos de registro y la información de los registros deberían estar protegidos contra manipulaciones indebidas y accesos no autorizados.</t>
  </si>
  <si>
    <t>10.10.4</t>
  </si>
  <si>
    <t xml:space="preserve">Registros de administración y operación </t>
  </si>
  <si>
    <t xml:space="preserve">Se deberían registrar las actividades del administrador y del operador del sistema. </t>
  </si>
  <si>
    <t>10.10.5</t>
  </si>
  <si>
    <t xml:space="preserve">Registro de fallos </t>
  </si>
  <si>
    <t>Los fallos deberían ser registrados y analizados y se deberían tomar las correspondientes acciones</t>
  </si>
  <si>
    <t>10.10.6</t>
  </si>
  <si>
    <t xml:space="preserve">Sincronización del reloj </t>
  </si>
  <si>
    <t>Los relojes de todos los sistemas de tratamiento de la información dentro de una organización o de un dominio de seguridad, deberían estar sincronizados con una única fuente precisa y acordada de tiempo</t>
  </si>
  <si>
    <t xml:space="preserve">CONTROL DE ACCESO </t>
  </si>
  <si>
    <t>11.1</t>
  </si>
  <si>
    <t>Requisitos de negocio para el control de acceso</t>
  </si>
  <si>
    <t>11.1.1</t>
  </si>
  <si>
    <t xml:space="preserve">Política de control de acceso </t>
  </si>
  <si>
    <t xml:space="preserve">Se debería establecer, documentar y revisar una política de control de acceso basada en los requisitos del negocio y de seguridad para el acceso. </t>
  </si>
  <si>
    <t>11.2</t>
  </si>
  <si>
    <t xml:space="preserve">Gestión de acceso de usuario </t>
  </si>
  <si>
    <t>11.2.1</t>
  </si>
  <si>
    <t xml:space="preserve">Registro de usuario </t>
  </si>
  <si>
    <t xml:space="preserve">Debería establecerse un procedimiento formal de registro y de anulación de usuarios para conceder y revocar el acceso a todos los sistemas y servicios de información. </t>
  </si>
  <si>
    <t>11.2.2</t>
  </si>
  <si>
    <t xml:space="preserve">Gestión de privilegios </t>
  </si>
  <si>
    <t>La asignación y el uso de privilegios deberían estar restringidos y controlados.</t>
  </si>
  <si>
    <t>11.2.3</t>
  </si>
  <si>
    <t xml:space="preserve">Gestión de contraseñas de usuario </t>
  </si>
  <si>
    <t>La asignación de contraseñas debería ser controlada a través de un proceso de gestión formal.</t>
  </si>
  <si>
    <t>11.2.4</t>
  </si>
  <si>
    <t xml:space="preserve">Revisión de los derechos de acceso de usuario </t>
  </si>
  <si>
    <t>La Dirección debería revisar los derechos de acceso de usuario a intervalos regulares y utilizando un proceso formal.</t>
  </si>
  <si>
    <t>11.3</t>
  </si>
  <si>
    <t xml:space="preserve">Responsabilidades de usuario </t>
  </si>
  <si>
    <t>11.3.1</t>
  </si>
  <si>
    <t xml:space="preserve">Uso de contraseñas </t>
  </si>
  <si>
    <t xml:space="preserve">Se debería requerir a los usuarios el seguir las buenas prácticas de seguridad en la seleccióny el uso de las contraseñas. </t>
  </si>
  <si>
    <t>11.3.2</t>
  </si>
  <si>
    <t>Equipo de usuario desatendido</t>
  </si>
  <si>
    <t>Los usuarios deberían asegurarse de que el equipo desatendido tiene la protección adecuada</t>
  </si>
  <si>
    <t>11.3.3</t>
  </si>
  <si>
    <t>Política de puesto de trabajo despejado y pantalla limpia</t>
  </si>
  <si>
    <t>Debería adoptarse una política de puesto de trabajo despejado de papeles y de soportes de almacenamiento extraíbles junto con una política de pantalla limpia para los recursos de tratamiento de la información</t>
  </si>
  <si>
    <t>11.4</t>
  </si>
  <si>
    <t xml:space="preserve">Control de acceso a la red </t>
  </si>
  <si>
    <t>11.4.1</t>
  </si>
  <si>
    <t xml:space="preserve">Política de uso de los servicios en red </t>
  </si>
  <si>
    <t xml:space="preserve">Se debería proporcionar a los usuarios únicamente el acceso a los servicios para que los que hayan sido específicamente autorizados. </t>
  </si>
  <si>
    <t>11.4.2</t>
  </si>
  <si>
    <t>Autenticación de usuario para conexiones externas</t>
  </si>
  <si>
    <t>Se deberían utilizar los métodos apropiados de autenticación para controlar el acceso de los usuarios remotos</t>
  </si>
  <si>
    <t>11.4.3</t>
  </si>
  <si>
    <t>Identificación de los equipos en las redes</t>
  </si>
  <si>
    <t>La identificación automática de los equipos se debería considerar como un medio de autenticación de las conexiones provenientes de localizaciones y equipos específicos</t>
  </si>
  <si>
    <t>11.4.4</t>
  </si>
  <si>
    <t>Diagnóstico remoto y protección de los puertos de configuración</t>
  </si>
  <si>
    <t>Se debería controlar el acceso físico y lógico a los puertos de diagnóstico y de configuración</t>
  </si>
  <si>
    <t>11.4.5</t>
  </si>
  <si>
    <t>Segregación de las redes</t>
  </si>
  <si>
    <t>Los grupos de servicios de información, usuarios y sistemas de información deberían estar segregados en redes.</t>
  </si>
  <si>
    <t>11.4.6</t>
  </si>
  <si>
    <t xml:space="preserve">Control de la conexión a la red </t>
  </si>
  <si>
    <t xml:space="preserve">En redes compartidas, especialmente en aquellas que traspasen las fronteras de la organización, debería restringirse la capacidad de los usuarios para conectarse a la red, esto debería hacerse de acuerdo a la política de control de acceso y a los requisitos de las aplicaciones empresariales (véase 11.1). </t>
  </si>
  <si>
    <t>11.4.7</t>
  </si>
  <si>
    <t xml:space="preserve">Control de encaminamiento (routing) de red </t>
  </si>
  <si>
    <t>Se deberían implantar controles de encaminamiento (routing) de redes para asegurar que las conexiones de los ordenadores y los flujos de información no violan la política de control de acceso de las aplicaciones empresariales.</t>
  </si>
  <si>
    <t>11.5</t>
  </si>
  <si>
    <t>Control de acceso al sistema operativo</t>
  </si>
  <si>
    <t>11.5.1</t>
  </si>
  <si>
    <t>Procedimientos seguros de inicio de sesión</t>
  </si>
  <si>
    <t xml:space="preserve">El acceso a los sistemas operativos se debería controlar pormedio de un procedimiento seguro de inicio de sesión. </t>
  </si>
  <si>
    <t>11.5.2</t>
  </si>
  <si>
    <t>Identificación y autenticación de usuario</t>
  </si>
  <si>
    <t xml:space="preserve">Todos los usuarios deberían tener un identificador único (ID de usuario), para su uso personal y exclusivo, y se debería elegir una técnica adecuada de autenticación para confirmar la identidad solicitada del usuario. </t>
  </si>
  <si>
    <t>11.5.3</t>
  </si>
  <si>
    <t xml:space="preserve">Sistema de gestión de contraseñas </t>
  </si>
  <si>
    <t>Los sistemas para la gestión de contraseñas deberían ser interactivos y establecer contraseñas de calidad</t>
  </si>
  <si>
    <t>11.5.4</t>
  </si>
  <si>
    <t>Uso de los recursos del sistema</t>
  </si>
  <si>
    <t>Se debería restringir y controlar de una manera rigurosa el uso de programas y utilidades que puedan ser capaces de invalidar los controles del sistema y de la aplicación.</t>
  </si>
  <si>
    <t>11.5.5</t>
  </si>
  <si>
    <t xml:space="preserve">Desconexión automática de sesión </t>
  </si>
  <si>
    <t>Las sesiones inactivas deberían cerrarse después de un periodo de inactividad definido</t>
  </si>
  <si>
    <t>11.5.6</t>
  </si>
  <si>
    <t>Limitación del tiempo de conexión</t>
  </si>
  <si>
    <t xml:space="preserve">Para proporcionar seguridad adicional a las aplicaciones de alto riesgo, se deberían utilizar restricciones en los tiempos de conexión. </t>
  </si>
  <si>
    <t>11.6</t>
  </si>
  <si>
    <t xml:space="preserve">Control de acceso a las aplicaciones y a la información </t>
  </si>
  <si>
    <t>11.6.1</t>
  </si>
  <si>
    <t xml:space="preserve">Restricción del acceso a la información </t>
  </si>
  <si>
    <t xml:space="preserve">Se debería restringir el acceso a la información y a las aplicaciones a los usuarios y al personal de soporte, de acuerdo con la política de control de acceso definida.
</t>
  </si>
  <si>
    <t>11.6.2</t>
  </si>
  <si>
    <t xml:space="preserve">Aislamiento de sistemas sensibles </t>
  </si>
  <si>
    <t>Los sistemas sensibles deberían tener un entorno dedicado (aislado) de ordenadores</t>
  </si>
  <si>
    <t>11.7</t>
  </si>
  <si>
    <t>Ordenadores portátiles y teletrabajo</t>
  </si>
  <si>
    <t>11.7.1</t>
  </si>
  <si>
    <t>Ordenadores portátiles y comunicaciones móviles</t>
  </si>
  <si>
    <t>Se debería implantar una política formal y se deberían adoptar las medidas de seguridad adecuadas para la protección contra los riesgos de la utilización de ordenadores portátiles y comunicaciones móviles</t>
  </si>
  <si>
    <t>11.7.2</t>
  </si>
  <si>
    <t xml:space="preserve">Teletrabajo </t>
  </si>
  <si>
    <t>Se debería redactar e implantar, una política de actividades de teletrabajo, así como los planes y procedimientos de operación correspondientes</t>
  </si>
  <si>
    <t xml:space="preserve">ADQUISICIÓN, DESARROLLO Y MANTENIMIENTO DE LOS SISTEMAS DE INFORMACIÓN </t>
  </si>
  <si>
    <t>12.1</t>
  </si>
  <si>
    <t xml:space="preserve">Requisitos de seguridad de los sistemas de información </t>
  </si>
  <si>
    <t>12.1.1</t>
  </si>
  <si>
    <t xml:space="preserve">Análisis y especificación de los requisitos de seguridad </t>
  </si>
  <si>
    <t xml:space="preserve">En las declaraciones de los requisitos de negocio para los nuevos sistemas de información, o para mejoras de los sistemas de información ya existentes, se deberían especificar los requisitos de los controles de seguridad. </t>
  </si>
  <si>
    <t>12.2</t>
  </si>
  <si>
    <t xml:space="preserve">Tratamiento correcto de las aplicaciones </t>
  </si>
  <si>
    <t>12.2.1</t>
  </si>
  <si>
    <t xml:space="preserve">Validación de los datos de entrada </t>
  </si>
  <si>
    <t>La introducción de datos en las aplicaciones debería validarse para garantizar que dichos datos son correctos y adecuados</t>
  </si>
  <si>
    <t>12.2.2</t>
  </si>
  <si>
    <t xml:space="preserve">Control del procesamiento interno </t>
  </si>
  <si>
    <t>Para detectar cualquier corrupción de la información debida a errores de procesamiento o actos intencionados, se deberían incorporar comprobaciones de validación en las aplicaciones.</t>
  </si>
  <si>
    <t>12.2.3</t>
  </si>
  <si>
    <t xml:space="preserve">Integridad de los mensajes </t>
  </si>
  <si>
    <t xml:space="preserve">Se deberían identificar los requisitos para garantizar la autenticidad y para proteger la integridad de los mensajes en las aplicaciones y se deberían identificare implantar los controles adecuados. </t>
  </si>
  <si>
    <t>12.2.4</t>
  </si>
  <si>
    <t xml:space="preserve">Validación de los datos de salida </t>
  </si>
  <si>
    <t xml:space="preserve">Los datos de salida de una aplicación se deberían validar para garantizar que el tratamiento de la información almacenada es correcto y adecuado a las circunstancias. </t>
  </si>
  <si>
    <t>12.3</t>
  </si>
  <si>
    <t xml:space="preserve">Controles criptográficos </t>
  </si>
  <si>
    <t>12.3.1</t>
  </si>
  <si>
    <t xml:space="preserve">Política de uso de los controles criptográficos </t>
  </si>
  <si>
    <t xml:space="preserve">Se debería formular e implantar una política para el uso de los controles criptográficos para proteger la información. </t>
  </si>
  <si>
    <t>12.3.2</t>
  </si>
  <si>
    <t xml:space="preserve">Gestión de claves </t>
  </si>
  <si>
    <t xml:space="preserve">Debería implantarse un sistema de gestión de claves para dar soporte al uso de técnicas criptográficas por parte de la 
organización. </t>
  </si>
  <si>
    <t>12.4</t>
  </si>
  <si>
    <t xml:space="preserve">Seguridad de los archivos del sistema </t>
  </si>
  <si>
    <t>12.4.1</t>
  </si>
  <si>
    <t xml:space="preserve">Control del software en explotación </t>
  </si>
  <si>
    <t xml:space="preserve">Deberían estar implantados procedimientos para controlar la instalación de software en los sistemas en producción o en explotación. </t>
  </si>
  <si>
    <t>12.4.2</t>
  </si>
  <si>
    <t xml:space="preserve">Protección de los datos de prueba del sistema </t>
  </si>
  <si>
    <t>Los datos de prueba se deberían seleccionar cuidadosamente y deberían estar protegidos y controlados</t>
  </si>
  <si>
    <t>12.4.3</t>
  </si>
  <si>
    <t xml:space="preserve">Control de acceso al código fuente de los programas </t>
  </si>
  <si>
    <t>Se debería restringir el acceso al código fuente de los programas.</t>
  </si>
  <si>
    <t>12.5</t>
  </si>
  <si>
    <t xml:space="preserve">Seguridad en los procesos de desarrollo y soporte </t>
  </si>
  <si>
    <t>12.5.1</t>
  </si>
  <si>
    <t xml:space="preserve">Procedimientos de control de cambios </t>
  </si>
  <si>
    <t>La implantación de cambios debería controlarse mediante el uso de procedimientos formales de control de cambios.</t>
  </si>
  <si>
    <t>12.5.2</t>
  </si>
  <si>
    <t>Revisión técnica de las aplicaciones tras efectuar cambios en el sistema operativo</t>
  </si>
  <si>
    <t xml:space="preserve">Cuando se modifiquen los sistemas operativos, las aplicaciones empresariales críticas deberían ser revisadas y probadas para garantizar que no existen efectos adversos en las operaciones o en la seguridad de la organización. </t>
  </si>
  <si>
    <t>12.5.3</t>
  </si>
  <si>
    <t xml:space="preserve">Restricciones a los cambios en los paquetes de software </t>
  </si>
  <si>
    <t xml:space="preserve">Se deberían desaconsejar las modificaciones en los paquetes de software, limitándose a los cambios necesarios, y todos los cambios deberían ser objeto de un control riguroso. </t>
  </si>
  <si>
    <t>12.5.4</t>
  </si>
  <si>
    <t xml:space="preserve">Fugas de información </t>
  </si>
  <si>
    <t>Deberían evitarse las situaciones que permitan que se produzcan fugas de información</t>
  </si>
  <si>
    <t>12.5.5</t>
  </si>
  <si>
    <t xml:space="preserve">Externalización del desarrollo de software </t>
  </si>
  <si>
    <t>La externalización del desarrollo de software debería ser supervisada y controlada por la organización</t>
  </si>
  <si>
    <t>12.6</t>
  </si>
  <si>
    <t xml:space="preserve">Gestión de la vulnerabilidad técnica </t>
  </si>
  <si>
    <t>12.6.1</t>
  </si>
  <si>
    <t xml:space="preserve">Control de las vulnerabilidades técnicas </t>
  </si>
  <si>
    <t xml:space="preserve">Se debería obtener la información adecuada acerca de las vulnerabilidades técnicas de los sistemas de información que están siendo utilizados, evaluar la exposición de la organización a dichas vulnerabilidades y adoptar las medidas adecuadas para afrontar el riesgo asociado. </t>
  </si>
  <si>
    <t xml:space="preserve">GESTIÓN DE INCIDENTES DE SEGURIDAD DE LA INFORMACIÓN </t>
  </si>
  <si>
    <t>13.1</t>
  </si>
  <si>
    <t>Notificación de eventos y puntos débiles de seguridad de la información</t>
  </si>
  <si>
    <t>13.1.1</t>
  </si>
  <si>
    <t xml:space="preserve">Notificación de eventos de seguridad de la información </t>
  </si>
  <si>
    <t xml:space="preserve">Los eventos de seguridad de la información se deberían notificar a través de los canales adecuados de gestión lo antes posible. </t>
  </si>
  <si>
    <t>13.1.2</t>
  </si>
  <si>
    <t xml:space="preserve">Notificación de puntos débiles de seguridad </t>
  </si>
  <si>
    <t xml:space="preserve">Todos los empleados, contratistas, y terceros que sean usuarios de los sistemas y servicios de información deberían estar obligados a anotar y notificar cualquier punto débil que observen o que sospechen exista, en dichos sistemas o servicios. </t>
  </si>
  <si>
    <t>13.2</t>
  </si>
  <si>
    <t>Gestión de incidentes de seguridad de la información y mejoras</t>
  </si>
  <si>
    <t>13.2.1</t>
  </si>
  <si>
    <t>Se deberían establecer las responsabilidades y procedimientos de gestión para garantizar una respuesta rápida, efectiva y ordenada a los incidentes de seguridad de la información</t>
  </si>
  <si>
    <t>13.2.2</t>
  </si>
  <si>
    <t>Aprendizaje de los incidentes de seguridad de la información</t>
  </si>
  <si>
    <t xml:space="preserve">Deberían existir mecanismos que permitan cuantificar y supervisar los tipos, volúmenes y costes de los incidentes de seguridad de la información. </t>
  </si>
  <si>
    <t>13.2.3</t>
  </si>
  <si>
    <t xml:space="preserve">Recopilación de evidencias </t>
  </si>
  <si>
    <t xml:space="preserve">Cuando se emprenda una acción contra una persona u organización, después de un incidente de seguridad de la información, que implique acciones legales (tanto civiles como penales), deberían recopilarse las evidencias, y conservarse y presentarse conforme a las normas establecidas en la jurisdicción correspondiente. </t>
  </si>
  <si>
    <t xml:space="preserve">GESTIÓN DE LA CONTINUIDAD DEL NEGOCIO </t>
  </si>
  <si>
    <t>14.1</t>
  </si>
  <si>
    <t>Aspectos de seguridad de la información en la gestión de la continuidad del negocio</t>
  </si>
  <si>
    <t>14.1.1</t>
  </si>
  <si>
    <t>Inclusión de la seguridad de la información en el proceso de gestión de la continuidad del negocio</t>
  </si>
  <si>
    <t xml:space="preserve">Debería desarrollarse y mantenerse un proceso para la continuidad del negocio en toda la organización, que gestione los requisitos de seguridad de la información necesarios para la continuidad del negocio. </t>
  </si>
  <si>
    <t>14.1.2</t>
  </si>
  <si>
    <t xml:space="preserve">Continuidad del negocio y evaluación de riesgos </t>
  </si>
  <si>
    <t>Deberían identificarse los eventos que puedan causar interrupciones en los procesos de negocio, así como la probabilidad de que se produzcan tales interrupciones, sus efectos y sus consecuencias para la seguridad de la información</t>
  </si>
  <si>
    <t>14.1.3</t>
  </si>
  <si>
    <t xml:space="preserve">Desarrollo e implantación de planes de continuidad que incluyan la seguridad de la información </t>
  </si>
  <si>
    <t xml:space="preserve">Deberían desarrollarse e implantarse planes para mantener o restaurar las operaciones y garantizar la disponibilidad de la información en el nivel y en el tiempo requerido, después de una interrupción o un fallo de los procesos críticos de negocio. </t>
  </si>
  <si>
    <t>14.1.4</t>
  </si>
  <si>
    <t xml:space="preserve">Marco de referencia para la planificación de la continuidad del negocio </t>
  </si>
  <si>
    <t>Debería mantenerse un único marco de referencia para los planes de continuidad del negocio, para asegurar que todos los planes sean coherentes, para cumplir los requisitos de seguridad de la información de manera consistente y para identificar las prioridades de realización de pruebas y del mantenimiento</t>
  </si>
  <si>
    <t>14.1.5</t>
  </si>
  <si>
    <t>Pruebas, mantenimiento y reevaluación de los planes de continuidad del negocio</t>
  </si>
  <si>
    <t xml:space="preserve">Los planes de continuidad del negocio deberían probarse y actualizarse periódicamente para asegurar que están al día y que son efectivos. </t>
  </si>
  <si>
    <t xml:space="preserve">CUMPLIMIENTO </t>
  </si>
  <si>
    <t>15.1</t>
  </si>
  <si>
    <t xml:space="preserve">Cumplimiento de los requisitos legales </t>
  </si>
  <si>
    <t>15.1.1</t>
  </si>
  <si>
    <t xml:space="preserve">Identificación de la legislación aplicable </t>
  </si>
  <si>
    <t>Todos los requisitos pertinentes, tanto legales como reglamentarios o contractuales, y el enfoque de la organización para cumplir dichos requisitos, deberían estar definidos, documentados y mantenerse actualizados de forma explícita para cada sistema de información de la organización.</t>
  </si>
  <si>
    <t>15.1.2</t>
  </si>
  <si>
    <t xml:space="preserve">Derechos de propiedad intelectual (IPR) </t>
  </si>
  <si>
    <t xml:space="preserve">Deberían implantarse procedimientos adecuados para garantizar el cumplimiento de los requisitos legales, reglamentarios y contractuales sobre el uso de material, con respecto al cual puedan existir derechos de propiedad intelectual y sobre el uso de productos de software propietario. </t>
  </si>
  <si>
    <t>15.1.3</t>
  </si>
  <si>
    <t>Protección de los documentos
de la organización</t>
  </si>
  <si>
    <t>Los documentos importantes deberían estar protegidos contra la pérdida, destrucción y falsificación de acuerdo con los requisitos legales, reglamentarios, contractuales y empresariales.</t>
  </si>
  <si>
    <t>15.1.4</t>
  </si>
  <si>
    <t>Protección de datos y privacidad de la información de carácter personal</t>
  </si>
  <si>
    <t xml:space="preserve">Debe garantizarse la protección y la privacidad de los datos según se requiera en la legislación y la reglamentación aplicables y, en su caso, en las cláusulas contractuales pertinentes. </t>
  </si>
  <si>
    <t>15.1.5</t>
  </si>
  <si>
    <t>Prevención del uso indebido de los recursos de tratamiento de la información</t>
  </si>
  <si>
    <t>Se debería disuadir a los usuarios de utilizar los recursos de tratamiento de la información para fines no autorizados</t>
  </si>
  <si>
    <t>15.1.6</t>
  </si>
  <si>
    <t>Regulación de los controles criptográficos</t>
  </si>
  <si>
    <t>Los controles criptográficos se deberían utilizar de acuerdo con todos los contratos, leyes y reglamentaciones pertinentes</t>
  </si>
  <si>
    <t>15.2</t>
  </si>
  <si>
    <t xml:space="preserve">Cumplimiento de las políticas y normas de seguridad y cumplimiento técnico </t>
  </si>
  <si>
    <t>15.2.1</t>
  </si>
  <si>
    <t>Cumplimiento de las políticas y normas de seguridad</t>
  </si>
  <si>
    <t>Los directores deberían asegurarse de que todos los procedimientos de seguridad dentro de su área de responsabilidad se realizan correctamente con el fin de cumplir las políticas y normas de seguridad.</t>
  </si>
  <si>
    <t>15.2.2</t>
  </si>
  <si>
    <t>Comprobación del cumplimiento técnico</t>
  </si>
  <si>
    <t xml:space="preserve">Debería comprobarse periódicamente que los sistemas de información cumplen las normas de aplicación para la implantación. </t>
  </si>
  <si>
    <t>15.3</t>
  </si>
  <si>
    <t>Consideraciones sobre la auditoría de los sistemas de información</t>
  </si>
  <si>
    <t>15.3.1</t>
  </si>
  <si>
    <t xml:space="preserve">Controles de auditoría de los sistemas de información </t>
  </si>
  <si>
    <t>Los requisitos y las actividades de auditoría que impliquen comprobaciones en los sistemas en producción deberían ser cuidadosamente planificados y acordados para minimizar el riesgo de interrupciones en los procesos del negocio</t>
  </si>
  <si>
    <t>15.3.2</t>
  </si>
  <si>
    <t xml:space="preserve">Protección de las herramientas de auditoría de los sistemas de información </t>
  </si>
  <si>
    <t>El acceso a las herramientas de auditoría de los sistemas de información debería estar protegido para evitar cualquier posible peligro o uso indebido.</t>
  </si>
  <si>
    <t>Estado Actual</t>
  </si>
  <si>
    <t>Cumplimiento</t>
  </si>
  <si>
    <t>Observaciones</t>
  </si>
  <si>
    <t>El documento existe, está publicado y toda la compañía ha sido informada de su existencia y de su contenido</t>
  </si>
  <si>
    <t>La política de seguridad se revisa anualmente como mínimo o bien cuando se ha identificado algún cambio significativo. Los cambios quedan registrados en el histórico de versiones del documento.</t>
  </si>
  <si>
    <t>NC Mayores</t>
  </si>
  <si>
    <t>NC Menores</t>
  </si>
  <si>
    <t>La dirección está completamente alineada con los objetivos de seguridad de la información, incluyendo a éstos en sus prioridades y dotándolos de recursos.</t>
  </si>
  <si>
    <t>Se ha definido una estructura de roles y responsabilidades sobre seguridad de la información, aunque no hay definido un proceso explícito para coordinar las actividades</t>
  </si>
  <si>
    <t>Se ha definido una estructura de roles y responsabilidades sobre seguridad de la información</t>
  </si>
  <si>
    <t>El procedimiento de autorización de recursos se está llevando a cabo, pero no está formalizado como tal</t>
  </si>
  <si>
    <t>Se han definido formalmente la necesidad de establecer acuerdos de confidencialidad tanto dentro de la organización como con las partes externas relacionadas con ésta.</t>
  </si>
  <si>
    <t>Se dispone de una relación de contactos con las autoridades (fuerzas de seguridad, organismos del estado, etc)</t>
  </si>
  <si>
    <t>Los jefes de equipo gestionan una relación de suscripciones a grupos de interés sobre seguridad de la información y relacionada con los proveedores de sistemas de información</t>
  </si>
  <si>
    <t>Se establece un calendario periódico de auditorías internas sobre la Seguridad de la Información</t>
  </si>
  <si>
    <t xml:space="preserve">Identificación de los riesgos derivados del acceso de terceros </t>
  </si>
  <si>
    <t>El acceso de terceros está recogido en los procedimientos de Gestión de Accesos, Gestión de Riesgos y en el documento de Confidencialidad de Outsourcing</t>
  </si>
  <si>
    <t>Los requisitos de seguridad están recogidos en el procedimiento de Gestión de Accesos y en la gestión de riesgos</t>
  </si>
  <si>
    <t>Contemplado en el procedimiento de Compras de productos y Servicios y en el Documento de confidencialidad de Outsourcing</t>
  </si>
  <si>
    <t>Se mantiene un Inventario de los Activos importantes de la empresa</t>
  </si>
  <si>
    <t>Los propietarios de los activos están identificados en el inventario de activos.</t>
  </si>
  <si>
    <t>Se ha elaborado y distribuido un documento de uso adecuado de los equipos personales</t>
  </si>
  <si>
    <t>Se han definido los criterios de clasificación de la información</t>
  </si>
  <si>
    <t>Los criterios están definidos, aunque los mecanismos de aplicación de esta clasificación no están formalmente claros a la espera de la implementación del proyecto del nuevo gestor documental</t>
  </si>
  <si>
    <t>Actualmente las directrices de clasificación están en proceso de despliegue. Está en proyecto la implantación de una herramienta de gestión documental para hacer efectiva la gestión de accesos a ésta en función de la clasificación y valoración</t>
  </si>
  <si>
    <t>Hay un perfil de trabajo establecido para cada miembro de la compañía. Ese perfil se establece previamente a la contratación y se evalúan a los posibles candidatos conforme a éste.</t>
  </si>
  <si>
    <t>En el procedimiento de contratación se establece la verificación del CV a través de las referencias incluidas.</t>
  </si>
  <si>
    <t>Está establecido en el procedimiento de contratación que a los nuevos contratados se les presenten los términos de su contratación, así como los términos de seguridad aplicables, tales como el contrato de confidencialidad o los términos de la LOPD</t>
  </si>
  <si>
    <t>Se ha elaborado un proyecto de planes de formación en Seguridad de la Información para los empleados de la organización.
RRHH lleva a cabo un seguimiento integral del desempeño del personal (incluyendo SI)</t>
  </si>
  <si>
    <t>Se ha elaborado y documentado un procedimiento disciplinario conforme a la legislación vigente (LPI,LOPD, etc)</t>
  </si>
  <si>
    <t>Está establecido como parte del procedimiento de contratación</t>
  </si>
  <si>
    <t>Establecido como parte del procedimiento de contratación y ligado al proceso de gestión de cambios.</t>
  </si>
  <si>
    <t>No queda del todo claro si el procedimiento se revisa para todos los sistemas, ya que el procedimiento solamente especifica explícitamente el usuario de windows y de las aplicaciones corporativas (ATENEA, CONSERIT) pero no habla de los usuarios de Base de Datos o de Subversion.</t>
  </si>
  <si>
    <t>Las dependencias están separadas por puertas. Está prevista la instalación de un acceso a través de tarjeta a las salas de producción de los administradores de BBDD y Sistemas así como a la de los desarrolladores de aplicaciones</t>
  </si>
  <si>
    <t>El acceso al CPD se valida por un código numérico.</t>
  </si>
  <si>
    <t>No queda claro cada cuánto cambia ese código numérico. En la inspección visual encontramos que la puerta no cerraba bien si no se la forzaba.</t>
  </si>
  <si>
    <t>Se deberían diseñar y aplicar las medidas de seguridad física para las oficinas, despachos e instalaciones</t>
  </si>
  <si>
    <t>Los despachos de los responsables están cerrados con llave. El acceso a las oficinas se hace a través de tarjeta magnética. El acceso a la oficina de las visitas se controla a través de un video-teléfono</t>
  </si>
  <si>
    <t>Está previsto el desarrollo de un plan de continuidad del negocio.</t>
  </si>
  <si>
    <t>No hay definido un procedimiento o directriz para trabajar en las áreas seguras</t>
  </si>
  <si>
    <t>Los servidores se encuentran en un área segura. Los equipos individuales se encuentran dentro de las oficinas, donde se practica un control de los accesos a éstas.</t>
  </si>
  <si>
    <t>Se cuenta con un SAI que mantiene el suministro eléctrico en los servidores en caso de caída de éste.</t>
  </si>
  <si>
    <t>El cableado eléctrico está canalizado por debajo del suelo técnico de las oficinas. Hay una política de infraestructura definida</t>
  </si>
  <si>
    <t>El mantenimiento de los equipos se lleva a cabo de acuerdo con el proceso de gestión de activos y el momento queda definido en el inventario de infraestructuras</t>
  </si>
  <si>
    <t>En la política de uso de equipos personales se definen las medidas de seguridad para equipos cuando éstos se encuentran fuera de la oficina.</t>
  </si>
  <si>
    <t xml:space="preserve">Todos los soportes de almacenamiento deberían ser comprobados para confirmar que todo dato sensible y todas las licencias de software se han eliminado o bien se han borrado o sobrescrito de manera segura, antes de su retirada. </t>
  </si>
  <si>
    <t>Hay un procedimiento definido para la retirada segura de los equipos que se integra dentro de la gestión de cambios.</t>
  </si>
  <si>
    <t>Se define el procedimiento dentro de la política de uso de equipos personales</t>
  </si>
  <si>
    <t>Los procedimientos de operación se encuentran definidos, escritos y a disposición del personal</t>
  </si>
  <si>
    <t xml:space="preserve">Se lleva a cabo una gestión del cambio efectiva y documentada bajo procedimientos definidos y que generan registros e indicadores medibles </t>
  </si>
  <si>
    <t>Se sigue una metodología de gestión de cambios basada en ITIL v3 (de la que no se ha dado una formación formalmente, aunque está en proyecto)</t>
  </si>
  <si>
    <t>Se constata la existencia de los entornos de pre-producción y test (en las estaciones de trabajo locales de los técnicos).</t>
  </si>
  <si>
    <t>No se ha definido un procedimiento o proceso formal para gestionar los cumplimientos de los servicios contratados a terceros.</t>
  </si>
  <si>
    <t>Aunque se lleva a cabo una gestión del cambio, cuando éstos afectan a terceros, no hay un procedimiento formal para la reevaluación de los riesgos.</t>
  </si>
  <si>
    <t>La gestión de capacidades de los sistemas forma parte de las tareas de la organización, teniendo para ello herramientas (ATENEA) y procedimientos plenamente operativos y en permanente mejora</t>
  </si>
  <si>
    <t>Hay una política establecida para la aceptación de sistemas nuevos donde se definen los criterios de aceptación de éstos así como las pruebas que se han de llevar a cabo</t>
  </si>
  <si>
    <t>En la política de uso de equipos personales se establece el uso de Antivirus y se previene contra el uso de programas no autorizados. Se planifica un proyecto de formación del personal en Seguridad de la información</t>
  </si>
  <si>
    <t>En la política de uso de equipos personales se establece el uso de Antivirus y se previene contra la descarga y uso de programas descargables. Se planifica un proyecto de formación del personal en Seguridad de la información</t>
  </si>
  <si>
    <t>Se realizan copias de seguridad periódicas de la información en dispositivos locales de cinta. Existe una política definida al respecto y se realizan pruebas periódicas de restauración de éstas. Se aportan evidencias de la realización de estas pruebas</t>
  </si>
  <si>
    <t>Existe una política de gestión de infraestructuras que establece la protección de las redes y del acceso a éstas.</t>
  </si>
  <si>
    <t>Definidos en la política de gestión de infraestructuras</t>
  </si>
  <si>
    <t>Existe un procedimiento definido en la gestión de las cintas de backups. Actualmente hay un proyecto definido para externalizar los backups que supondrá dejar obsoleto el procedimiento para las cintas de backups.</t>
  </si>
  <si>
    <t>Los soportes deberían ser retirados de forma segura cuando ya no vayan a ser necesarios, mediante los procedimientos formales establecidos</t>
  </si>
  <si>
    <t>Está definido un procedimiento de retiro de las cintas de los backups que evita que estas se desechen conteniendo información</t>
  </si>
  <si>
    <t>Se definen controles aplicados a los backups que se realizan en la oficina.
Los backups de la página web son responsabilidad del proveedor de hosting.</t>
  </si>
  <si>
    <t>La documentación del sistema se ubica en el servidor de ficheros, al que se aplica una política de accesos definida en el directorio activo.</t>
  </si>
  <si>
    <t>Se especifican dentro de las políticas de uso de equipos personales</t>
  </si>
  <si>
    <t>Se establecen los acuerdos de confidencialidad en los contratos con terceros</t>
  </si>
  <si>
    <t xml:space="preserve">En el manual de operaciones de backups se establecen medidas y controles de seguridad sobre las cintas de backup. </t>
  </si>
  <si>
    <t>La instrucción de seguridad de equipos 
personales define el software de 
comunicaciones autorizado.
Se selecciona exclusivamente software que utilice comunicaciones cifradas</t>
  </si>
  <si>
    <t>Se definen directrices de uso del software de empresarial (CONSERIT, ATENEA, etc)</t>
  </si>
  <si>
    <t>La información de la página web se actualiza siguiendo el proceso de gestión de cambios. La gestión de la seguridad del servidor web la lleva a cabo la empresa del hosting</t>
  </si>
  <si>
    <t>La auditoría de los sistemas operativos está activada. Se define esto en los manuales de operaciones.</t>
  </si>
  <si>
    <t>La auditoría en la aplicación ATENEA no deja detalle de la actividad de los usuarios más allá de la conexión al sistema y de la creación de métricas.</t>
  </si>
  <si>
    <t>Se supervisan los controles de acceso a los activos, se monitorizan los sistemas (a través de la herramienta ATENEA), y se establece una revisión diaria y contínua de las alertas que este sistema genera.</t>
  </si>
  <si>
    <t>Sólo los administradores del sistema tienen acceso a los registros de auditoría. Éstos están protegidos por las herramientas que proporciona el sistema operativo Windows</t>
  </si>
  <si>
    <t>Las actividades de los administradores quedan registradas en los registros de auditoría del sistema operativo Windows.</t>
  </si>
  <si>
    <t>En las aplicaciones desarrolladas por la compañía se lleva a cabo un registro de los errores observados y reportados en éstas para su análisis y corrección.</t>
  </si>
  <si>
    <t>En el manual de operaciones se define el procedimiento para establecer la sincronización de los relojes del sistema contra el reloj del controlador de dominio que a su vez sincroniza contra un reloj atómico mediante NTP</t>
  </si>
  <si>
    <t>Se ha desarrollado y documentado un procedimiento de Gestión de Accesos que da como resultado registros de entradas.</t>
  </si>
  <si>
    <t>Se ha definido en el procedimiento de Gestión de Accesos</t>
  </si>
  <si>
    <t>Se ha definido en el procedimiento de Gestión de Accesos.</t>
  </si>
  <si>
    <t xml:space="preserve">Se debería requerir a los usuarios el seguir las buenas prácticas de seguridad en la selección y el uso de las contraseñas. </t>
  </si>
  <si>
    <t>Se dan directrices del uso de contraseñas adecuadas en el manual de operaciones.</t>
  </si>
  <si>
    <t>Se define en la política de seguridad de equipos personales</t>
  </si>
  <si>
    <t>Definido la política de uso de las oficinas de la organización</t>
  </si>
  <si>
    <t>En la gestión de accesos se regula la política de uso de los servicios de red</t>
  </si>
  <si>
    <t>Las conexiones remotas a las oficinas se llevan a cabo a través de VPN. La especificación de estos accesos se regula en el procedimiento de Gestión de Accesos</t>
  </si>
  <si>
    <t>La manera de identificar los equipos se regula en el manual de Operaciones</t>
  </si>
  <si>
    <t>La administración remota de los enrutadores está deshabilitada. Todo el hardware susceptible de configuración está confinado en las áreas seguras</t>
  </si>
  <si>
    <t>Se han definido dos entornos de red separados por un Firewall (DMZ y red de la empresa)</t>
  </si>
  <si>
    <t>Se ha configurado un proxy-firewall (Endian) que hace efectiva las políticas de gestión de acceso a las redes según el procedimiento de Gestión de Accesos.</t>
  </si>
  <si>
    <t>El proxy-Firewall implanta reglas de gestión de conexiones entrantes y salientes con arreglo a lo especificado en la Gestión de Accesos.</t>
  </si>
  <si>
    <t xml:space="preserve">El acceso a los sistemas operativos se debería controlar por medio de un procedimiento seguro de inicio de sesión. </t>
  </si>
  <si>
    <t>El acceso a los servidores se realiza mediante el sistema de credenciales facilitado por el Sistema Operativo Windows</t>
  </si>
  <si>
    <t>Los usuarios de S.O. poseen su identificador individual, que también les sirve para acceder al correo.
Para las Bases de Datos, la gestión de los usuarios se lleva a cabo dentro localmente dentro de cada instancia</t>
  </si>
  <si>
    <t>Los identificadores de los usuarios no son homogéneos entre los identificadores de usuario de sistema y de BBDD debido a limitaciones de las Bases de Datos (limitado a 12 caracteres). En tal caso, el usuario de Base de Datos queda “truncado” respecto al usuario de Sistema Operativo</t>
  </si>
  <si>
    <t>La complejidad de las contraseñas de S.O. se gestiona desde el módulo de gestión correspondiente de Windows.
En el caso de las bases de datos, éstas tienen implementada una función que permite validar la complejidad de las contraseñas implementadas</t>
  </si>
  <si>
    <t>En el caso de los servidores, la instalación de software se lleva a cabo bajo la Gestión de Cambios.
En el caso de los equipos personales, la instalación de software se regula en la política de uso de equipos personales.</t>
  </si>
  <si>
    <t>Implementado dentro de las políticas del Sistema operativo Windows y definido en la política de Gestión de accesos</t>
  </si>
  <si>
    <t>Se implementan las restricciones en el sistema operativo Windows y en los accesos por VPN en los perfiles que así lo requieren. En las aplicaciones corporativas (CONSERIT, ATENEA) no se contempla.</t>
  </si>
  <si>
    <t>Se implementa a través del directorio activo y los gestores de permisos del proxy-firewall. En las aplicaciones corporativas existen definiciones de perfiles de usuarios y accesos que solucionan este punto de acuerdo a las directrices marcadas en las instrucciones de desarrollo de aplicaciones.</t>
  </si>
  <si>
    <t xml:space="preserve">El servidor de correo y los servidores de producción se encuentran segregados del resto de entornos. </t>
  </si>
  <si>
    <t>Existe una política de uso de equipos personales donde se detalla el uso adecuado y las medidas de seguridad que se han de tomar con estos dispositivos (cifrado de unidades, no instalación de aplicaciones no autorizadas, etc)</t>
  </si>
  <si>
    <t>La política de uso de equipos personales incluye un apartado para el uso de equipos fuera de las instalaciones.</t>
  </si>
  <si>
    <t>Se lleva a cabo un estudio de los requisitos de seguridad de los nuevos sistemas, tanto de software como de hardware, aunque no se aprecia que se haya especificado documentalmente unos requisitos mínimos de seguridad</t>
  </si>
  <si>
    <t>Se dictan unas pautas a seguir en la instrucción de desarrollo y mantenimiento de Software.</t>
  </si>
  <si>
    <t>Existe una política de uso de controles criptográficos donde se da cobertura a este apartado</t>
  </si>
  <si>
    <t xml:space="preserve">Debería implantarse un sistema de gestión de claves para dar soporte al uso de técnicas criptográficas por parte de la organización. </t>
  </si>
  <si>
    <t>Existe una instrucción de gestión de claves criptográficas conforme a la política de controles criptográficos donde se especifican los procedimientos de gestión de claves</t>
  </si>
  <si>
    <t>Contemplado en la Gestión de Cambios.</t>
  </si>
  <si>
    <t xml:space="preserve">Aplica solamente al software desarrollado en sistemas internos. Se contempla en la plantilla de requerimientos y pruebas, aunque no se constata que se esté siguiendo, ya que los datos de prueba que se han podido verificar son subconjuntos de copias directas de los sistemas de producción </t>
  </si>
  <si>
    <t>Se gestionan accesos locales desde el servidor del software “Subversion”. Estos accesos locales no están contemplados en la instrucción de gestión de accesos.</t>
  </si>
  <si>
    <t>Para los desarrollos internos se sigue el proceso de gestión de cambios. En el caso de los desarrollos para los clientes, el proceso de cambios se sigue igualmente, aunque se adaptan los outputs a los requerimientos documentales de cada cliente en particular</t>
  </si>
  <si>
    <t>En el caso de los sistemas de la compañía se incluye esta revisión en la gestión de cambios.
En el caso de los sistemas de los clientes, esta revisión la llevan a cabo los equipos involucrados según sus propias instrucciones de procedimiento</t>
  </si>
  <si>
    <t>Se han implementado los controles de acceso a los activos de información a través de la gestión de permisos de Windows. También se ha instalado protección ante troyanos</t>
  </si>
  <si>
    <t>Se lleva a cabo, como una de las actividades de negocio del equipo de administración de sistemas, una gestión y registro de vulnerabilidades técnicas que se identifican a través de incidencias y de vulnerabilidades publicadas en los grupos de interés a los que la organización está suscrita.</t>
  </si>
  <si>
    <t>Se realiza a través del flujo definido en el proceso de Gestión de Incidencias.</t>
  </si>
  <si>
    <t>Los empleados declaran tener conocimiento de la obligación de notificar cualquier punto débil o vulnerabilidad que se detecte. Estas se canalizan a través del Responsable de Seguridad de la Información</t>
  </si>
  <si>
    <t>La gestión de incidentes de SI se lleva a cabo a través del proceso de gestión de incidencias que en este caso incluye notificación al Responsable de Seguridad de la Información.</t>
  </si>
  <si>
    <t>El proceso de gestión de incidentes incluye un procesamiento de la información recogida para ser analizada y, en tal caso, incorporada a una base de datos de conocimientos que sirva de referencia para otras incidencias que sigan patrones similares.</t>
  </si>
  <si>
    <t>Se constata que solamente el grupo de Administradores de Sistemas conoce la necesidad de recopilar evidencias en caso de detección de algún tipo de actividad malintencionada.</t>
  </si>
  <si>
    <t>No hay definido actualmente un plan de continuidad del negocio. Está proyectada la elaboración de éste.</t>
  </si>
  <si>
    <t>Se mantiene un listado legislativo con las leyes y normativas aplicables a la empresa.</t>
  </si>
  <si>
    <t>Se mantiene un inventario de licencias y se controla la vigencia de éstas. Se regula, con adecuación a éste, en la política de uso de equipos personales los programas que pueden ser instalados en los equipos.</t>
  </si>
  <si>
    <t>La documentación del SGSI se encuentra disponible en el servidor de ficheros en formato PDF. Los formatos editables sólo están disponibles para los responsables de los sistemas (el acceso a éstos está regulado por el sistema de permisos de Windows).
Se clasifica la documentación en función de su importancia. 
Se establecen copias de seguridad sobre información electrónica y se comprueba la efectividad de los controles. 
Se protege en armarios cerrados la documentación física sensible de pérdida, autenticidad y confidencialidad.</t>
  </si>
  <si>
    <t>Se ha confeccionado el “Documento de Seguridad” que marca la LOPD.</t>
  </si>
  <si>
    <t>Los términos del tratamiento aceptable de la información se establecen en la política del SGSI, que se publica y es de obligado conocimiento para todos los empleados.
Hay un proceso disciplinario establecido para los empleados y que éstos conocen para los que no respeten la política.
Los términos de confidencialidad están pactados con los clientes actuales y con los potenciales clientes a través de las ofertas de servicios.</t>
  </si>
  <si>
    <t>Se dicta la política de uso de controles criptográficos conforme a la política de seguridad de la información y con los requerimientos legales y de contrato con los clientes.</t>
  </si>
  <si>
    <t>Dirección dicta las políticas del SGSI.
Se pacta un calendario de auditorías para comprobar el cumplimiento de las políticas definidas.
Se estipula la revisión de las políticas, al menos, una vez al año.</t>
  </si>
  <si>
    <t>Se establece la aplicación de auditorías  técnicas con regularidad anual como mínimo o cuando se produzcan circunstancias que lo requieran.
Se audita sobre la base de los riesgos de la organización y los controles aplicados.</t>
  </si>
  <si>
    <t>Se elaboran planes de auditorías técnicas con la relación de pruebas a realizar y el detalle de cómo llevarlas a cabo.</t>
  </si>
  <si>
    <t>Sólo los administradores de los Sistemas afectados tienen acceso a las herramientas y registros de auditoría.</t>
  </si>
  <si>
    <t>En la revisión se ha observado que los programas usados como herramientas de auditoría son versiones bastante antiguas.</t>
  </si>
</sst>
</file>

<file path=xl/styles.xml><?xml version="1.0" encoding="utf-8"?>
<styleSheet xmlns="http://schemas.openxmlformats.org/spreadsheetml/2006/main">
  <numFmts count="2">
    <numFmt numFmtId="164" formatCode="GENERAL"/>
    <numFmt numFmtId="165" formatCode="0%"/>
  </numFmts>
  <fonts count="16">
    <font>
      <sz val="10"/>
      <name val="Arial"/>
      <family val="2"/>
    </font>
    <font>
      <sz val="10"/>
      <color indexed="13"/>
      <name val="Mangal"/>
      <family val="2"/>
    </font>
    <font>
      <sz val="10"/>
      <color indexed="10"/>
      <name val="Mangal"/>
      <family val="2"/>
    </font>
    <font>
      <sz val="10"/>
      <color indexed="9"/>
      <name val="Mangal"/>
      <family val="2"/>
    </font>
    <font>
      <sz val="10"/>
      <color indexed="18"/>
      <name val="Mangal"/>
      <family val="2"/>
    </font>
    <font>
      <sz val="10"/>
      <name val="Mangal"/>
      <family val="2"/>
    </font>
    <font>
      <sz val="10"/>
      <color indexed="63"/>
      <name val="Mangal"/>
      <family val="2"/>
    </font>
    <font>
      <b/>
      <sz val="20"/>
      <name val="Arial"/>
      <family val="2"/>
    </font>
    <font>
      <b/>
      <sz val="10"/>
      <name val="Arial"/>
      <family val="2"/>
    </font>
    <font>
      <b/>
      <sz val="9"/>
      <color indexed="9"/>
      <name val="Arial"/>
      <family val="2"/>
    </font>
    <font>
      <sz val="9"/>
      <name val="Arial"/>
      <family val="2"/>
    </font>
    <font>
      <sz val="8"/>
      <name val="Arial"/>
      <family val="2"/>
    </font>
    <font>
      <sz val="10"/>
      <color indexed="13"/>
      <name val="Arial"/>
      <family val="2"/>
    </font>
    <font>
      <b/>
      <sz val="18"/>
      <color indexed="9"/>
      <name val="Arial"/>
      <family val="2"/>
    </font>
    <font>
      <b/>
      <sz val="14"/>
      <name val="Arial"/>
      <family val="2"/>
    </font>
    <font>
      <sz val="10"/>
      <color indexed="18"/>
      <name val="Arial"/>
      <family val="2"/>
    </font>
  </fonts>
  <fills count="14">
    <fill>
      <patternFill/>
    </fill>
    <fill>
      <patternFill patternType="gray125"/>
    </fill>
    <fill>
      <patternFill patternType="solid">
        <fgColor indexed="10"/>
        <bgColor indexed="64"/>
      </patternFill>
    </fill>
    <fill>
      <patternFill patternType="solid">
        <fgColor indexed="13"/>
        <bgColor indexed="64"/>
      </patternFill>
    </fill>
    <fill>
      <patternFill patternType="solid">
        <fgColor indexed="17"/>
        <bgColor indexed="64"/>
      </patternFill>
    </fill>
    <fill>
      <patternFill patternType="solid">
        <fgColor indexed="22"/>
        <bgColor indexed="64"/>
      </patternFill>
    </fill>
    <fill>
      <patternFill patternType="solid">
        <fgColor indexed="19"/>
        <bgColor indexed="64"/>
      </patternFill>
    </fill>
    <fill>
      <patternFill patternType="solid">
        <fgColor indexed="27"/>
        <bgColor indexed="64"/>
      </patternFill>
    </fill>
    <fill>
      <patternFill patternType="solid">
        <fgColor indexed="52"/>
        <bgColor indexed="64"/>
      </patternFill>
    </fill>
    <fill>
      <patternFill patternType="solid">
        <fgColor indexed="11"/>
        <bgColor indexed="64"/>
      </patternFill>
    </fill>
    <fill>
      <patternFill patternType="solid">
        <fgColor indexed="15"/>
        <bgColor indexed="64"/>
      </patternFill>
    </fill>
    <fill>
      <patternFill patternType="solid">
        <fgColor indexed="31"/>
        <bgColor indexed="64"/>
      </patternFill>
    </fill>
    <fill>
      <patternFill patternType="solid">
        <fgColor indexed="23"/>
        <bgColor indexed="64"/>
      </patternFill>
    </fill>
    <fill>
      <patternFill patternType="solid">
        <fgColor indexed="26"/>
        <bgColor indexed="64"/>
      </patternFill>
    </fill>
  </fills>
  <borders count="2">
    <border>
      <left/>
      <right/>
      <top/>
      <bottom/>
      <diagonal/>
    </border>
    <border>
      <left style="hair">
        <color indexed="8"/>
      </left>
      <right style="hair">
        <color indexed="8"/>
      </right>
      <top style="hair">
        <color indexed="8"/>
      </top>
      <bottom style="hair">
        <color indexed="8"/>
      </bottom>
    </border>
  </borders>
  <cellStyleXfs count="3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Protection="0">
      <alignment horizontal="center"/>
    </xf>
    <xf numFmtId="164" fontId="2" fillId="3" borderId="0" applyNumberFormat="0" applyBorder="0" applyProtection="0">
      <alignment horizontal="center"/>
    </xf>
    <xf numFmtId="164" fontId="3" fillId="4" borderId="0" applyNumberFormat="0" applyBorder="0" applyProtection="0">
      <alignment horizontal="center"/>
    </xf>
    <xf numFmtId="164" fontId="4" fillId="5" borderId="0" applyNumberFormat="0" applyBorder="0" applyProtection="0">
      <alignment horizontal="center"/>
    </xf>
    <xf numFmtId="164" fontId="3" fillId="6" borderId="0" applyNumberFormat="0" applyBorder="0" applyAlignment="0" applyProtection="0"/>
    <xf numFmtId="164" fontId="5" fillId="7" borderId="0" applyNumberFormat="0" applyBorder="0" applyAlignment="0" applyProtection="0"/>
    <xf numFmtId="164" fontId="1" fillId="2" borderId="0" applyNumberFormat="0" applyBorder="0" applyAlignment="0" applyProtection="0"/>
    <xf numFmtId="164" fontId="6" fillId="8" borderId="0" applyNumberFormat="0" applyBorder="0" applyAlignment="0" applyProtection="0"/>
    <xf numFmtId="164" fontId="5" fillId="3" borderId="0" applyNumberFormat="0" applyBorder="0" applyAlignment="0" applyProtection="0"/>
    <xf numFmtId="164" fontId="5" fillId="9" borderId="0" applyNumberFormat="0" applyBorder="0" applyAlignment="0" applyProtection="0"/>
    <xf numFmtId="164" fontId="5" fillId="10" borderId="0" applyNumberFormat="0" applyBorder="0" applyAlignment="0" applyProtection="0"/>
    <xf numFmtId="164" fontId="5" fillId="11" borderId="0" applyNumberFormat="0" applyBorder="0" applyAlignment="0" applyProtection="0"/>
  </cellStyleXfs>
  <cellXfs count="50">
    <xf numFmtId="164" fontId="0" fillId="0" borderId="0" xfId="0" applyAlignment="1">
      <alignment/>
    </xf>
    <xf numFmtId="164" fontId="7" fillId="0" borderId="0" xfId="0" applyFont="1" applyAlignment="1">
      <alignment/>
    </xf>
    <xf numFmtId="164" fontId="8" fillId="0" borderId="0" xfId="0" applyFont="1" applyAlignment="1">
      <alignment/>
    </xf>
    <xf numFmtId="164" fontId="8" fillId="3" borderId="1" xfId="0" applyFont="1" applyFill="1" applyBorder="1" applyAlignment="1">
      <alignment horizontal="left" vertical="center"/>
    </xf>
    <xf numFmtId="164" fontId="8" fillId="3" borderId="1" xfId="0" applyFont="1" applyFill="1" applyBorder="1" applyAlignment="1">
      <alignment horizontal="center" wrapText="1"/>
    </xf>
    <xf numFmtId="164" fontId="9" fillId="12" borderId="1" xfId="0" applyFont="1" applyFill="1" applyBorder="1" applyAlignment="1">
      <alignment horizontal="left" vertical="top" wrapText="1"/>
    </xf>
    <xf numFmtId="165" fontId="0" fillId="0" borderId="1" xfId="0" applyNumberFormat="1" applyBorder="1" applyAlignment="1">
      <alignment horizontal="center"/>
    </xf>
    <xf numFmtId="164" fontId="0" fillId="0" borderId="1" xfId="0" applyBorder="1" applyAlignment="1">
      <alignment horizontal="center"/>
    </xf>
    <xf numFmtId="164" fontId="8" fillId="3" borderId="1" xfId="0" applyFont="1" applyFill="1" applyBorder="1" applyAlignment="1">
      <alignment horizontal="center" vertical="center"/>
    </xf>
    <xf numFmtId="164" fontId="0" fillId="0" borderId="1" xfId="0" applyFont="1" applyBorder="1" applyAlignment="1">
      <alignment horizontal="center" vertical="center"/>
    </xf>
    <xf numFmtId="165" fontId="0" fillId="0" borderId="1" xfId="0" applyNumberFormat="1" applyBorder="1" applyAlignment="1">
      <alignment horizontal="center" vertical="center"/>
    </xf>
    <xf numFmtId="164" fontId="10" fillId="0" borderId="1" xfId="0" applyFont="1" applyBorder="1" applyAlignment="1">
      <alignment horizontal="left" vertical="center"/>
    </xf>
    <xf numFmtId="164" fontId="11" fillId="0" borderId="1" xfId="0" applyFont="1" applyBorder="1" applyAlignment="1">
      <alignment horizontal="left" vertical="center" wrapText="1"/>
    </xf>
    <xf numFmtId="164" fontId="0" fillId="0" borderId="1" xfId="0" applyBorder="1" applyAlignment="1">
      <alignment/>
    </xf>
    <xf numFmtId="164" fontId="0" fillId="11" borderId="1" xfId="0" applyFont="1" applyFill="1" applyBorder="1" applyAlignment="1">
      <alignment horizontal="center" vertical="center"/>
    </xf>
    <xf numFmtId="164" fontId="8" fillId="3" borderId="1" xfId="0" applyFont="1" applyFill="1" applyBorder="1" applyAlignment="1">
      <alignment/>
    </xf>
    <xf numFmtId="164" fontId="0" fillId="9" borderId="1" xfId="0" applyFont="1" applyFill="1" applyBorder="1" applyAlignment="1">
      <alignment/>
    </xf>
    <xf numFmtId="164" fontId="12" fillId="2" borderId="1" xfId="0" applyFont="1" applyFill="1" applyBorder="1" applyAlignment="1">
      <alignment/>
    </xf>
    <xf numFmtId="164" fontId="0" fillId="13" borderId="1" xfId="0" applyFont="1" applyFill="1" applyBorder="1" applyAlignment="1">
      <alignment/>
    </xf>
    <xf numFmtId="164" fontId="0" fillId="0" borderId="0" xfId="0" applyAlignment="1">
      <alignment horizontal="right"/>
    </xf>
    <xf numFmtId="164" fontId="8" fillId="13" borderId="1" xfId="0" applyFont="1" applyFill="1" applyBorder="1" applyAlignment="1">
      <alignment horizontal="center" wrapText="1"/>
    </xf>
    <xf numFmtId="164" fontId="8" fillId="13" borderId="1" xfId="0" applyFont="1" applyFill="1" applyBorder="1" applyAlignment="1">
      <alignment horizontal="left"/>
    </xf>
    <xf numFmtId="164" fontId="13" fillId="6" borderId="1" xfId="24" applyBorder="1" applyAlignment="1">
      <alignment horizontal="right"/>
    </xf>
    <xf numFmtId="164" fontId="13" fillId="6" borderId="1" xfId="24" applyFont="1" applyBorder="1" applyAlignment="1">
      <alignment horizontal="left" vertical="center" wrapText="1"/>
    </xf>
    <xf numFmtId="164" fontId="13" fillId="6" borderId="1" xfId="24" applyBorder="1" applyAlignment="1">
      <alignment horizontal="left"/>
    </xf>
    <xf numFmtId="164" fontId="14" fillId="7" borderId="1" xfId="25" applyFont="1" applyBorder="1" applyAlignment="1">
      <alignment horizontal="right"/>
    </xf>
    <xf numFmtId="164" fontId="14" fillId="7" borderId="1" xfId="25" applyFont="1" applyBorder="1" applyAlignment="1">
      <alignment horizontal="left" vertical="center"/>
    </xf>
    <xf numFmtId="164" fontId="14" fillId="7" borderId="1" xfId="25" applyBorder="1" applyAlignment="1">
      <alignment/>
    </xf>
    <xf numFmtId="164" fontId="0" fillId="0" borderId="1" xfId="0" applyFont="1" applyBorder="1" applyAlignment="1">
      <alignment horizontal="right"/>
    </xf>
    <xf numFmtId="164" fontId="0" fillId="0" borderId="1" xfId="0" applyFont="1" applyBorder="1" applyAlignment="1">
      <alignment wrapText="1"/>
    </xf>
    <xf numFmtId="164" fontId="10" fillId="0" borderId="1" xfId="0" applyFont="1" applyBorder="1" applyAlignment="1">
      <alignment wrapText="1"/>
    </xf>
    <xf numFmtId="164" fontId="0" fillId="0" borderId="1" xfId="0" applyFont="1" applyBorder="1" applyAlignment="1">
      <alignment/>
    </xf>
    <xf numFmtId="164" fontId="13" fillId="6" borderId="1" xfId="24" applyBorder="1" applyAlignment="1">
      <alignment/>
    </xf>
    <xf numFmtId="164" fontId="14" fillId="7" borderId="0" xfId="25" applyAlignment="1">
      <alignment/>
    </xf>
    <xf numFmtId="164" fontId="14" fillId="7" borderId="1" xfId="25" applyFont="1" applyBorder="1" applyAlignment="1">
      <alignment horizontal="left" vertical="center" wrapText="1"/>
    </xf>
    <xf numFmtId="164" fontId="0" fillId="0" borderId="0" xfId="0" applyBorder="1" applyAlignment="1">
      <alignment horizontal="right"/>
    </xf>
    <xf numFmtId="164" fontId="0" fillId="0" borderId="0" xfId="0" applyBorder="1" applyAlignment="1">
      <alignment wrapText="1"/>
    </xf>
    <xf numFmtId="164" fontId="10" fillId="0" borderId="0" xfId="0" applyFont="1" applyBorder="1" applyAlignment="1">
      <alignment wrapText="1"/>
    </xf>
    <xf numFmtId="164" fontId="0" fillId="0" borderId="0" xfId="0" applyBorder="1" applyAlignment="1">
      <alignment/>
    </xf>
    <xf numFmtId="164" fontId="0" fillId="0" borderId="1" xfId="0" applyFont="1" applyBorder="1" applyAlignment="1">
      <alignment horizontal="center"/>
    </xf>
    <xf numFmtId="164" fontId="15" fillId="5" borderId="1" xfId="23" applyFont="1" applyBorder="1">
      <alignment horizontal="center"/>
    </xf>
    <xf numFmtId="164" fontId="13" fillId="6" borderId="1" xfId="24" applyBorder="1" applyAlignment="1">
      <alignment wrapText="1"/>
    </xf>
    <xf numFmtId="164" fontId="0" fillId="0" borderId="1" xfId="0" applyFont="1" applyBorder="1" applyAlignment="1">
      <alignment horizontal="right" vertical="top"/>
    </xf>
    <xf numFmtId="164" fontId="0" fillId="0" borderId="1" xfId="0" applyFont="1" applyBorder="1" applyAlignment="1">
      <alignment vertical="top" wrapText="1"/>
    </xf>
    <xf numFmtId="164" fontId="10" fillId="0" borderId="1" xfId="0" applyFont="1" applyBorder="1" applyAlignment="1">
      <alignment vertical="top" wrapText="1"/>
    </xf>
    <xf numFmtId="164" fontId="0" fillId="0" borderId="1" xfId="0" applyBorder="1" applyAlignment="1">
      <alignment horizontal="left" vertical="top" wrapText="1"/>
    </xf>
    <xf numFmtId="164" fontId="8" fillId="13" borderId="1" xfId="0" applyFont="1" applyFill="1" applyBorder="1" applyAlignment="1">
      <alignment horizontal="right"/>
    </xf>
    <xf numFmtId="164" fontId="10" fillId="0" borderId="0" xfId="0" applyFont="1" applyAlignment="1">
      <alignment vertical="top" wrapText="1"/>
    </xf>
    <xf numFmtId="164" fontId="14" fillId="7" borderId="1" xfId="25" applyBorder="1" applyAlignment="1">
      <alignment horizontal="left" vertical="center" wrapText="1"/>
    </xf>
    <xf numFmtId="164" fontId="0" fillId="0" borderId="1" xfId="0" applyFont="1" applyBorder="1" applyAlignment="1">
      <alignment horizontal="right" vertical="top" wrapText="1"/>
    </xf>
  </cellXfs>
  <cellStyles count="18">
    <cellStyle name="Normal" xfId="0"/>
    <cellStyle name="Comma" xfId="15"/>
    <cellStyle name="Comma [0]" xfId="16"/>
    <cellStyle name="Currency" xfId="17"/>
    <cellStyle name="Currency [0]" xfId="18"/>
    <cellStyle name="Percent" xfId="19"/>
    <cellStyle name="Sin Implementar" xfId="20"/>
    <cellStyle name="Parcialmente Implementado" xfId="21"/>
    <cellStyle name="Totalmente Implementado" xfId="22"/>
    <cellStyle name="No Aplica" xfId="23"/>
    <cellStyle name="Seccion 1" xfId="24"/>
    <cellStyle name="Seccion 2" xfId="25"/>
    <cellStyle name="L0" xfId="26"/>
    <cellStyle name="L1" xfId="27"/>
    <cellStyle name="L2" xfId="28"/>
    <cellStyle name="L3" xfId="29"/>
    <cellStyle name="L4" xfId="30"/>
    <cellStyle name="L6" xfId="31"/>
  </cellStyles>
  <dxfs count="9">
    <dxf>
      <font>
        <b val="0"/>
        <color rgb="FFFFFF00"/>
      </font>
      <fill>
        <patternFill patternType="solid">
          <fgColor rgb="FF993300"/>
          <bgColor rgb="FFFF0000"/>
        </patternFill>
      </fill>
      <border/>
    </dxf>
    <dxf>
      <font>
        <b val="0"/>
        <color rgb="FF333333"/>
      </font>
      <fill>
        <patternFill patternType="solid">
          <fgColor rgb="FFFF9966"/>
          <bgColor rgb="FFFF950E"/>
        </patternFill>
      </fill>
      <border/>
    </dxf>
    <dxf>
      <fill>
        <patternFill patternType="solid">
          <fgColor rgb="FFFFFF00"/>
          <bgColor rgb="FFFFFF00"/>
        </patternFill>
      </fill>
      <border/>
    </dxf>
    <dxf>
      <fill>
        <patternFill patternType="solid">
          <fgColor rgb="FF33CCCC"/>
          <bgColor rgb="FF00FF00"/>
        </patternFill>
      </fill>
      <border/>
    </dxf>
    <dxf>
      <fill>
        <patternFill patternType="solid">
          <fgColor rgb="FF00FFFF"/>
          <bgColor rgb="FF00FFFF"/>
        </patternFill>
      </fill>
      <border/>
    </dxf>
    <dxf>
      <font>
        <b val="0"/>
        <color rgb="FFFF0000"/>
      </font>
      <fill>
        <patternFill patternType="solid">
          <fgColor rgb="FFFFFF00"/>
          <bgColor rgb="FFFFFF00"/>
        </patternFill>
      </fill>
      <border/>
    </dxf>
    <dxf>
      <font>
        <b val="0"/>
        <color rgb="FFFFFFFF"/>
      </font>
      <fill>
        <patternFill patternType="solid">
          <fgColor rgb="FF008080"/>
          <bgColor rgb="FF008000"/>
        </patternFill>
      </fill>
      <border/>
    </dxf>
    <dxf>
      <font>
        <b val="0"/>
        <color rgb="FF280099"/>
      </font>
      <fill>
        <patternFill patternType="solid">
          <fgColor rgb="FFCCCCCC"/>
          <bgColor rgb="FFC0C0C0"/>
        </patternFill>
      </fill>
      <border/>
    </dxf>
    <dxf>
      <fill>
        <patternFill patternType="solid">
          <fgColor rgb="FFC0C0C0"/>
          <bgColor rgb="FFCCCC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280099"/>
      <rgbColor rgb="00808000"/>
      <rgbColor rgb="00800080"/>
      <rgbColor rgb="00008080"/>
      <rgbColor rgb="00C0C0C0"/>
      <rgbColor rgb="00808019"/>
      <rgbColor rgb="009999FF"/>
      <rgbColor rgb="00993366"/>
      <rgbColor rgb="00E6E6E6"/>
      <rgbColor rgb="00CCFFFF"/>
      <rgbColor rgb="00660066"/>
      <rgbColor rgb="00FF9966"/>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50E"/>
      <rgbColor rgb="00FF6600"/>
      <rgbColor rgb="00666699"/>
      <rgbColor rgb="00B3B3B3"/>
      <rgbColor rgb="0000458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marker"/>
        <c:varyColors val="0"/>
        <c:ser>
          <c:idx val="0"/>
          <c:order val="0"/>
          <c:tx>
            <c:strRef>
              <c:f>Resumen!$E$5</c:f>
            </c:strRef>
          </c:tx>
          <c:spPr>
            <a:ln w="38100">
              <a:solidFill>
                <a:srgbClr val="00458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Resumen!$B$6:$D$16</c:f>
              <c:multiLvlStrCache/>
            </c:multiLvlStrRef>
          </c:cat>
          <c:val>
            <c:numRef>
              <c:f>Resumen!$E$6:$E$16</c:f>
              <c:numCache/>
            </c:numRef>
          </c:val>
        </c:ser>
        <c:axId val="39371716"/>
        <c:axId val="18801125"/>
      </c:radarChart>
      <c:dateAx>
        <c:axId val="39371716"/>
        <c:scaling>
          <c:orientation val="maxMin"/>
        </c:scaling>
        <c:axPos val="b"/>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latin typeface="Arial"/>
                <a:ea typeface="Arial"/>
                <a:cs typeface="Arial"/>
              </a:defRPr>
            </a:pPr>
          </a:p>
        </c:txPr>
        <c:crossAx val="18801125"/>
        <c:crossesAt val="0"/>
        <c:auto val="0"/>
        <c:noMultiLvlLbl val="0"/>
      </c:dateAx>
      <c:valAx>
        <c:axId val="18801125"/>
        <c:scaling>
          <c:orientation val="minMax"/>
        </c:scaling>
        <c:axPos val="r"/>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latin typeface="Arial"/>
                <a:ea typeface="Arial"/>
                <a:cs typeface="Arial"/>
              </a:defRPr>
            </a:pPr>
          </a:p>
        </c:txPr>
        <c:crossAx val="39371716"/>
        <c:crossesAt val="1"/>
        <c:crossBetween val="midCat"/>
        <c:dispUnits/>
      </c:valAx>
      <c:spPr>
        <a:noFill/>
        <a:ln w="3175">
          <a:solidFill>
            <a:srgbClr val="B3B3B3"/>
          </a:solidFill>
        </a:ln>
      </c:spPr>
    </c:plotArea>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Resumen!$H$5</c:f>
            </c:strRef>
          </c:tx>
          <c:spPr>
            <a:solidFill>
              <a:srgbClr val="00FF0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Resumen!$B$6:$D$16</c:f>
              <c:multiLvlStrCache/>
            </c:multiLvlStrRef>
          </c:cat>
          <c:val>
            <c:numRef>
              <c:f>Resumen!$H$6:$H$16</c:f>
              <c:numCache/>
            </c:numRef>
          </c:val>
        </c:ser>
        <c:ser>
          <c:idx val="1"/>
          <c:order val="1"/>
          <c:tx>
            <c:strRef>
              <c:f>Resumen!$G$5</c:f>
            </c:strRef>
          </c:tx>
          <c:spPr>
            <a:solidFill>
              <a:srgbClr val="FF9966"/>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Resumen!$B$6:$D$16</c:f>
              <c:multiLvlStrCache/>
            </c:multiLvlStrRef>
          </c:cat>
          <c:val>
            <c:numRef>
              <c:f>Resumen!$G$6:$G$16</c:f>
              <c:numCache/>
            </c:numRef>
          </c:val>
        </c:ser>
        <c:ser>
          <c:idx val="2"/>
          <c:order val="2"/>
          <c:tx>
            <c:strRef>
              <c:f>Resumen!$F$5</c:f>
            </c:strRef>
          </c:tx>
          <c:spPr>
            <a:solidFill>
              <a:srgbClr val="FF000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Resumen!$B$6:$D$16</c:f>
              <c:multiLvlStrCache/>
            </c:multiLvlStrRef>
          </c:cat>
          <c:val>
            <c:numRef>
              <c:f>Resumen!$F$6:$F$16</c:f>
              <c:numCache/>
            </c:numRef>
          </c:val>
        </c:ser>
        <c:gapWidth val="100"/>
        <c:axId val="34992398"/>
        <c:axId val="46496127"/>
      </c:barChart>
      <c:dateAx>
        <c:axId val="34992398"/>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latin typeface="Arial"/>
                <a:ea typeface="Arial"/>
                <a:cs typeface="Arial"/>
              </a:defRPr>
            </a:pPr>
          </a:p>
        </c:txPr>
        <c:crossAx val="46496127"/>
        <c:crossesAt val="0"/>
        <c:auto val="0"/>
        <c:noMultiLvlLbl val="0"/>
      </c:dateAx>
      <c:valAx>
        <c:axId val="46496127"/>
        <c:scaling>
          <c:orientation val="minMax"/>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latin typeface="Arial"/>
                <a:ea typeface="Arial"/>
                <a:cs typeface="Arial"/>
              </a:defRPr>
            </a:pPr>
          </a:p>
        </c:txPr>
        <c:crossAx val="34992398"/>
        <c:crossesAt val="1"/>
        <c:crossBetween val="between"/>
        <c:dispUnits/>
      </c:valAx>
      <c:spPr>
        <a:noFill/>
        <a:ln w="3175">
          <a:solidFill>
            <a:srgbClr val="B3B3B3"/>
          </a:solidFill>
        </a:ln>
      </c:spPr>
    </c:plotArea>
    <c:legend>
      <c:legendPos val="b"/>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pie3DChart>
        <c:varyColors val="1"/>
        <c:ser>
          <c:idx val="0"/>
          <c:order val="0"/>
          <c:tx>
            <c:strRef>
              <c:f>Resumen!$C$30</c:f>
            </c:strRef>
          </c:tx>
          <c:spPr>
            <a:solidFill>
              <a:srgbClr val="00FF00"/>
            </a:solidFill>
            <a:ln w="3175">
              <a:noFill/>
            </a:ln>
          </c:spPr>
          <c:explosion val="50"/>
          <c:extLst>
            <c:ext xmlns:c14="http://schemas.microsoft.com/office/drawing/2007/8/2/chart" uri="{6F2FDCE9-48DA-4B69-8628-5D25D57E5C99}">
              <c14:invertSolidFillFmt>
                <c14:spPr>
                  <a:solidFill>
                    <a:srgbClr val="000000"/>
                  </a:solidFill>
                </c14:spPr>
              </c14:invertSolidFillFmt>
            </c:ext>
          </c:extLst>
          <c:dPt>
            <c:idx val="0"/>
            <c:spPr>
              <a:solidFill>
                <a:srgbClr val="004586"/>
              </a:solidFill>
              <a:ln w="3175">
                <a:noFill/>
              </a:ln>
            </c:spPr>
          </c:dPt>
          <c:dPt>
            <c:idx val="1"/>
            <c:spPr>
              <a:solidFill>
                <a:srgbClr val="FF0000"/>
              </a:solidFill>
              <a:ln w="3175">
                <a:noFill/>
              </a:ln>
            </c:spPr>
          </c:dPt>
          <c:dPt>
            <c:idx val="2"/>
            <c:spPr>
              <a:solidFill>
                <a:srgbClr val="B3B3B3"/>
              </a:solidFill>
              <a:ln w="3175">
                <a:noFill/>
              </a:ln>
            </c:spPr>
          </c:dPt>
          <c:dLbls>
            <c:dLbl>
              <c:idx val="0"/>
            </c:dLbl>
            <c:dLbl>
              <c:idx val="1"/>
            </c:dLbl>
            <c:dLbl>
              <c:idx val="2"/>
            </c:dLbl>
            <c:delete val="1"/>
          </c:dLbls>
          <c:cat>
            <c:strRef>
              <c:f>Resumen!$B$31:$B$33</c:f>
              <c:strCache/>
            </c:strRef>
          </c:cat>
          <c:val>
            <c:numRef>
              <c:f>Resumen!$C$31:$C$33</c:f>
              <c:numCache/>
            </c:numRef>
          </c:val>
        </c:ser>
      </c:pie3DChart>
      <c:spPr>
        <a:noFill/>
        <a:ln w="3175">
          <a:solidFill>
            <a:srgbClr val="B3B3B3"/>
          </a:solidFill>
        </a:ln>
      </c:spPr>
    </c:plotArea>
    <c:legend>
      <c:legendPos val="r"/>
      <c:layout/>
      <c:overlay val="0"/>
      <c:spPr>
        <a:noFill/>
        <a:ln w="3175">
          <a:noFill/>
        </a:ln>
      </c:spPr>
      <c:txPr>
        <a:bodyPr vert="horz" rot="0"/>
        <a:lstStyle/>
        <a:p>
          <a:pPr>
            <a:defRPr lang="en-US" cap="none" sz="1000" b="0" i="0" u="none" baseline="0">
              <a:latin typeface="Arial"/>
              <a:ea typeface="Arial"/>
              <a:cs typeface="Arial"/>
            </a:defRPr>
          </a:pPr>
        </a:p>
      </c:txPr>
    </c:legend>
    <c:sideWall>
      <c:thickness val="0"/>
    </c:sideWall>
    <c:backWall>
      <c:thickness val="0"/>
    </c:backWall>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257175</xdr:colOff>
      <xdr:row>13</xdr:row>
      <xdr:rowOff>47625</xdr:rowOff>
    </xdr:from>
    <xdr:to>
      <xdr:col>19</xdr:col>
      <xdr:colOff>38100</xdr:colOff>
      <xdr:row>25</xdr:row>
      <xdr:rowOff>295275</xdr:rowOff>
    </xdr:to>
    <xdr:graphicFrame>
      <xdr:nvGraphicFramePr>
        <xdr:cNvPr id="1" name="Chart 1"/>
        <xdr:cNvGraphicFramePr/>
      </xdr:nvGraphicFramePr>
      <xdr:xfrm>
        <a:off x="6819900" y="4010025"/>
        <a:ext cx="7496175" cy="3810000"/>
      </xdr:xfrm>
      <a:graphic>
        <a:graphicData uri="http://schemas.openxmlformats.org/drawingml/2006/chart">
          <c:chart xmlns:c="http://schemas.openxmlformats.org/drawingml/2006/chart" r:id="rId1"/>
        </a:graphicData>
      </a:graphic>
    </xdr:graphicFrame>
    <xdr:clientData/>
  </xdr:twoCellAnchor>
  <xdr:twoCellAnchor editAs="absolute">
    <xdr:from>
      <xdr:col>8</xdr:col>
      <xdr:colOff>85725</xdr:colOff>
      <xdr:row>1</xdr:row>
      <xdr:rowOff>28575</xdr:rowOff>
    </xdr:from>
    <xdr:to>
      <xdr:col>19</xdr:col>
      <xdr:colOff>95250</xdr:colOff>
      <xdr:row>12</xdr:row>
      <xdr:rowOff>476250</xdr:rowOff>
    </xdr:to>
    <xdr:graphicFrame>
      <xdr:nvGraphicFramePr>
        <xdr:cNvPr id="2" name="Chart 2"/>
        <xdr:cNvGraphicFramePr/>
      </xdr:nvGraphicFramePr>
      <xdr:xfrm>
        <a:off x="5876925" y="361950"/>
        <a:ext cx="8496300" cy="3495675"/>
      </xdr:xfrm>
      <a:graphic>
        <a:graphicData uri="http://schemas.openxmlformats.org/drawingml/2006/chart">
          <c:chart xmlns:c="http://schemas.openxmlformats.org/drawingml/2006/chart" r:id="rId2"/>
        </a:graphicData>
      </a:graphic>
    </xdr:graphicFrame>
    <xdr:clientData/>
  </xdr:twoCellAnchor>
  <xdr:twoCellAnchor editAs="absolute">
    <xdr:from>
      <xdr:col>3</xdr:col>
      <xdr:colOff>314325</xdr:colOff>
      <xdr:row>29</xdr:row>
      <xdr:rowOff>19050</xdr:rowOff>
    </xdr:from>
    <xdr:to>
      <xdr:col>10</xdr:col>
      <xdr:colOff>381000</xdr:colOff>
      <xdr:row>48</xdr:row>
      <xdr:rowOff>152400</xdr:rowOff>
    </xdr:to>
    <xdr:graphicFrame>
      <xdr:nvGraphicFramePr>
        <xdr:cNvPr id="3" name="Chart 3"/>
        <xdr:cNvGraphicFramePr/>
      </xdr:nvGraphicFramePr>
      <xdr:xfrm>
        <a:off x="2238375" y="8839200"/>
        <a:ext cx="5476875" cy="32099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33"/>
  <sheetViews>
    <sheetView showGridLines="0" tabSelected="1" workbookViewId="0" topLeftCell="A1">
      <selection activeCell="A2" sqref="A2"/>
    </sheetView>
  </sheetViews>
  <sheetFormatPr defaultColWidth="11.421875" defaultRowHeight="12.75"/>
  <cols>
    <col min="1" max="1" width="4.421875" style="0" customWidth="1"/>
    <col min="2" max="2" width="12.8515625" style="0" customWidth="1"/>
    <col min="3" max="3" width="11.57421875" style="0" customWidth="1"/>
    <col min="4" max="4" width="11.7109375" style="0" customWidth="1"/>
    <col min="5" max="16384" width="11.57421875" style="0" customWidth="1"/>
  </cols>
  <sheetData>
    <row r="1" ht="26.25">
      <c r="A1" s="1" t="s">
        <v>0</v>
      </c>
    </row>
    <row r="3" ht="12.75">
      <c r="B3" s="2" t="s">
        <v>1</v>
      </c>
    </row>
    <row r="5" spans="2:8" ht="38.25">
      <c r="B5" s="3" t="s">
        <v>2</v>
      </c>
      <c r="C5" s="3"/>
      <c r="D5" s="3"/>
      <c r="E5" s="4" t="s">
        <v>3</v>
      </c>
      <c r="F5" s="4" t="s">
        <v>4</v>
      </c>
      <c r="G5" s="4" t="s">
        <v>5</v>
      </c>
      <c r="H5" s="4" t="s">
        <v>6</v>
      </c>
    </row>
    <row r="6" spans="2:8" ht="23.25" customHeight="1">
      <c r="B6" s="5" t="s">
        <v>7</v>
      </c>
      <c r="C6" s="5"/>
      <c r="D6" s="5"/>
      <c r="E6" s="6">
        <f>Seccion_5!F2</f>
        <v>1</v>
      </c>
      <c r="F6" s="7">
        <f>Seccion_5!$H$12</f>
        <v>0</v>
      </c>
      <c r="G6" s="7">
        <f>Seccion_5!$H$13</f>
        <v>0</v>
      </c>
      <c r="H6" s="7">
        <f>Seccion_5!$H$14</f>
        <v>2</v>
      </c>
    </row>
    <row r="7" spans="2:8" ht="34.5" customHeight="1">
      <c r="B7" s="5" t="s">
        <v>8</v>
      </c>
      <c r="C7" s="5"/>
      <c r="D7" s="5"/>
      <c r="E7" s="6">
        <f>Seccion_6!F2</f>
        <v>0.9125</v>
      </c>
      <c r="F7" s="7">
        <f>Seccion_6!$H$12</f>
        <v>1</v>
      </c>
      <c r="G7" s="7">
        <f>Seccion_6!$H$13</f>
        <v>1</v>
      </c>
      <c r="H7" s="7">
        <f>Seccion_6!$H$14</f>
        <v>9</v>
      </c>
    </row>
    <row r="8" spans="2:8" ht="12.75" customHeight="1">
      <c r="B8" s="5" t="s">
        <v>9</v>
      </c>
      <c r="C8" s="5"/>
      <c r="D8" s="5"/>
      <c r="E8" s="6">
        <f>Seccion_7!F2</f>
        <v>0.7625</v>
      </c>
      <c r="F8" s="7">
        <f>Seccion_7!$H$12</f>
        <v>1</v>
      </c>
      <c r="G8" s="7">
        <f>Seccion_7!$H$13</f>
        <v>0</v>
      </c>
      <c r="H8" s="7">
        <f>Seccion_7!$H$14</f>
        <v>4</v>
      </c>
    </row>
    <row r="9" spans="2:8" ht="23.25" customHeight="1">
      <c r="B9" s="5" t="s">
        <v>10</v>
      </c>
      <c r="C9" s="5"/>
      <c r="D9" s="5"/>
      <c r="E9" s="6">
        <f>Seccion_8!F2</f>
        <v>0.9722222222222222</v>
      </c>
      <c r="F9" s="7">
        <f>Seccion_8!$H$12</f>
        <v>0</v>
      </c>
      <c r="G9" s="7">
        <v>3</v>
      </c>
      <c r="H9" s="7">
        <f>Seccion_8!$H$14</f>
        <v>7</v>
      </c>
    </row>
    <row r="10" spans="2:8" ht="23.25" customHeight="1">
      <c r="B10" s="5" t="s">
        <v>11</v>
      </c>
      <c r="C10" s="5"/>
      <c r="D10" s="5"/>
      <c r="E10" s="6">
        <f>Seccion_9!F2</f>
        <v>0.7150000000000001</v>
      </c>
      <c r="F10" s="7">
        <f>Seccion_9!$H$12</f>
        <v>3</v>
      </c>
      <c r="G10" s="7">
        <f>Seccion_9!$H$13</f>
        <v>0</v>
      </c>
      <c r="H10" s="7">
        <f>Seccion_9!$H$14</f>
        <v>9</v>
      </c>
    </row>
    <row r="11" spans="2:8" ht="23.25" customHeight="1">
      <c r="B11" s="5" t="s">
        <v>12</v>
      </c>
      <c r="C11" s="5"/>
      <c r="D11" s="5"/>
      <c r="E11" s="6">
        <f>Seccion_10!F2</f>
        <v>0.8966666666666667</v>
      </c>
      <c r="F11" s="7">
        <f>Seccion_10!$H$12</f>
        <v>3</v>
      </c>
      <c r="G11" s="7">
        <f>Seccion_10!$H$13</f>
        <v>3</v>
      </c>
      <c r="H11" s="7">
        <f>Seccion_10!$H$14</f>
        <v>24</v>
      </c>
    </row>
    <row r="12" spans="2:8" ht="23.25" customHeight="1">
      <c r="B12" s="5" t="s">
        <v>13</v>
      </c>
      <c r="C12" s="5"/>
      <c r="D12" s="5"/>
      <c r="E12" s="6">
        <f>Seccion_11!F2</f>
        <v>0.9773809523809524</v>
      </c>
      <c r="F12" s="7">
        <f>Seccion_11!$H$12</f>
        <v>1</v>
      </c>
      <c r="G12" s="7">
        <f>Seccion_11!$H$13</f>
        <v>0</v>
      </c>
      <c r="H12" s="7">
        <f>Seccion_11!$H$14</f>
        <v>24</v>
      </c>
    </row>
    <row r="13" spans="2:8" ht="45.75" customHeight="1">
      <c r="B13" s="5" t="s">
        <v>14</v>
      </c>
      <c r="C13" s="5"/>
      <c r="D13" s="5"/>
      <c r="E13" s="6">
        <f>Seccion_12!F2</f>
        <v>0.9027777777777777</v>
      </c>
      <c r="F13" s="7">
        <f>Seccion_12!$H$12</f>
        <v>0</v>
      </c>
      <c r="G13" s="7">
        <f>Seccion_12!$H$13</f>
        <v>3</v>
      </c>
      <c r="H13" s="7">
        <f>Seccion_12!$H$14</f>
        <v>11</v>
      </c>
    </row>
    <row r="14" spans="2:8" ht="23.25" customHeight="1">
      <c r="B14" s="5" t="s">
        <v>15</v>
      </c>
      <c r="C14" s="5"/>
      <c r="D14" s="5"/>
      <c r="E14" s="6">
        <f>Seccion_13!F2</f>
        <v>0.8500000000000001</v>
      </c>
      <c r="F14" s="7">
        <f>Seccion_13!$H$12</f>
        <v>1</v>
      </c>
      <c r="G14" s="7">
        <f>Seccion_13!$H$13</f>
        <v>0</v>
      </c>
      <c r="H14" s="7">
        <f>Seccion_13!$H$14</f>
        <v>4</v>
      </c>
    </row>
    <row r="15" spans="2:8" ht="23.25" customHeight="1">
      <c r="B15" s="5" t="s">
        <v>16</v>
      </c>
      <c r="C15" s="5"/>
      <c r="D15" s="5"/>
      <c r="E15" s="6">
        <f>Seccion_14!F2</f>
        <v>0.1</v>
      </c>
      <c r="F15" s="7">
        <f>Seccion_14!$H$12</f>
        <v>5</v>
      </c>
      <c r="G15" s="7">
        <f>Seccion_14!$H$13</f>
        <v>0</v>
      </c>
      <c r="H15" s="7">
        <f>Seccion_14!$H$14</f>
        <v>0</v>
      </c>
    </row>
    <row r="16" spans="2:8" ht="12.75" customHeight="1">
      <c r="B16" s="5" t="s">
        <v>17</v>
      </c>
      <c r="C16" s="5"/>
      <c r="D16" s="5"/>
      <c r="E16" s="6">
        <f>Seccion_15!F2</f>
        <v>0.9916666666666667</v>
      </c>
      <c r="F16" s="7">
        <f>Seccion_15!$H$12</f>
        <v>0</v>
      </c>
      <c r="G16" s="7">
        <f>Seccion_15!$H$13</f>
        <v>0</v>
      </c>
      <c r="H16" s="7">
        <f>Seccion_15!$H$14</f>
        <v>10</v>
      </c>
    </row>
    <row r="18" ht="12.75">
      <c r="B18" s="2" t="s">
        <v>18</v>
      </c>
    </row>
    <row r="20" spans="2:9" ht="21.75" customHeight="1">
      <c r="B20" s="8" t="s">
        <v>19</v>
      </c>
      <c r="C20" s="8" t="s">
        <v>20</v>
      </c>
      <c r="D20" s="8" t="s">
        <v>21</v>
      </c>
      <c r="E20" s="8"/>
      <c r="F20" s="8" t="s">
        <v>22</v>
      </c>
      <c r="G20" s="8"/>
      <c r="H20" s="8"/>
      <c r="I20" s="8" t="s">
        <v>23</v>
      </c>
    </row>
    <row r="21" spans="2:9" ht="21.75" customHeight="1">
      <c r="B21" s="9" t="s">
        <v>24</v>
      </c>
      <c r="C21" s="10">
        <v>0</v>
      </c>
      <c r="D21" s="11" t="s">
        <v>25</v>
      </c>
      <c r="E21" s="11"/>
      <c r="F21" s="12" t="s">
        <v>26</v>
      </c>
      <c r="G21" s="12"/>
      <c r="H21" s="12"/>
      <c r="I21" s="13">
        <f>SUM(Seccion_5!H4,Seccion_6!H4,Seccion_7!H4,Seccion_8!H4,Seccion_9!H4,Seccion_10!H4,Seccion_11!H4,Seccion_12!H4,Seccion_13!H4,Seccion_14!H4,Seccion_15!H4,)</f>
        <v>1</v>
      </c>
    </row>
    <row r="22" spans="2:9" ht="32.25" customHeight="1">
      <c r="B22" s="9" t="s">
        <v>27</v>
      </c>
      <c r="C22" s="10">
        <v>0.1</v>
      </c>
      <c r="D22" s="11" t="s">
        <v>28</v>
      </c>
      <c r="E22" s="11"/>
      <c r="F22" s="12" t="s">
        <v>29</v>
      </c>
      <c r="G22" s="12"/>
      <c r="H22" s="12"/>
      <c r="I22" s="13">
        <f>SUM(Seccion_5!H5,Seccion_6!H5,Seccion_7!H5,Seccion_8!H5,Seccion_9!H5,Seccion_10!H5,Seccion_11!H5,Seccion_12!H5,Seccion_13!H5,Seccion_14!H5,Seccion_15!H5,)</f>
        <v>14</v>
      </c>
    </row>
    <row r="23" spans="2:9" ht="32.25" customHeight="1">
      <c r="B23" s="9" t="s">
        <v>30</v>
      </c>
      <c r="C23" s="10">
        <v>0.5</v>
      </c>
      <c r="D23" s="11" t="s">
        <v>31</v>
      </c>
      <c r="E23" s="11"/>
      <c r="F23" s="12" t="s">
        <v>32</v>
      </c>
      <c r="G23" s="12"/>
      <c r="H23" s="12"/>
      <c r="I23" s="13">
        <f>SUM(Seccion_5!H6,Seccion_6!H6,Seccion_7!H6,Seccion_8!H6,Seccion_9!H6,Seccion_10!H6,Seccion_11!H6,Seccion_12!H6,Seccion_13!H6,Seccion_14!H6,Seccion_15!H6,)</f>
        <v>4</v>
      </c>
    </row>
    <row r="24" spans="2:9" ht="32.25" customHeight="1">
      <c r="B24" s="9" t="s">
        <v>33</v>
      </c>
      <c r="C24" s="10">
        <v>0.9</v>
      </c>
      <c r="D24" s="11" t="s">
        <v>34</v>
      </c>
      <c r="E24" s="11"/>
      <c r="F24" s="12" t="s">
        <v>35</v>
      </c>
      <c r="G24" s="12"/>
      <c r="H24" s="12"/>
      <c r="I24" s="13">
        <f>SUM(Seccion_5!H7,Seccion_6!H7,Seccion_7!H7,Seccion_8!H7,Seccion_9!H7,Seccion_10!H7,Seccion_11!H7,Seccion_12!H7,Seccion_13!H7,Seccion_14!H7,Seccion_15!H7,)</f>
        <v>5</v>
      </c>
    </row>
    <row r="25" spans="2:9" ht="42.75" customHeight="1">
      <c r="B25" s="9" t="s">
        <v>36</v>
      </c>
      <c r="C25" s="10">
        <v>0.95</v>
      </c>
      <c r="D25" s="11" t="s">
        <v>37</v>
      </c>
      <c r="E25" s="11"/>
      <c r="F25" s="12" t="s">
        <v>38</v>
      </c>
      <c r="G25" s="12"/>
      <c r="H25" s="12"/>
      <c r="I25" s="13">
        <f>SUM(Seccion_5!H8,Seccion_6!H8,Seccion_7!H8,Seccion_8!H8,Seccion_9!H8,Seccion_10!H8,Seccion_11!H8,Seccion_12!H8,Seccion_13!H8,Seccion_14!H8,Seccion_15!H8,)</f>
        <v>6</v>
      </c>
    </row>
    <row r="26" spans="2:9" ht="42.75" customHeight="1">
      <c r="B26" s="9" t="s">
        <v>39</v>
      </c>
      <c r="C26" s="10">
        <v>1</v>
      </c>
      <c r="D26" s="11" t="s">
        <v>40</v>
      </c>
      <c r="E26" s="11"/>
      <c r="F26" s="12" t="s">
        <v>41</v>
      </c>
      <c r="G26" s="12"/>
      <c r="H26" s="12"/>
      <c r="I26" s="13">
        <f>SUM(Seccion_5!H9,Seccion_6!H9,Seccion_7!H9,Seccion_8!H9,Seccion_9!H9,Seccion_10!H9,Seccion_11!H9,Seccion_12!H9,Seccion_13!H9,Seccion_14!H9,Seccion_15!H9,)</f>
        <v>98</v>
      </c>
    </row>
    <row r="27" spans="2:9" ht="33.75" customHeight="1">
      <c r="B27" s="14" t="s">
        <v>42</v>
      </c>
      <c r="C27" s="10" t="s">
        <v>43</v>
      </c>
      <c r="D27" s="11" t="s">
        <v>44</v>
      </c>
      <c r="E27" s="11"/>
      <c r="F27" s="12"/>
      <c r="G27" s="12"/>
      <c r="H27" s="12"/>
      <c r="I27" s="13">
        <v>5</v>
      </c>
    </row>
    <row r="30" spans="2:3" ht="12.75">
      <c r="B30" s="15" t="s">
        <v>19</v>
      </c>
      <c r="C30" s="15" t="s">
        <v>23</v>
      </c>
    </row>
    <row r="31" spans="2:3" ht="12.75">
      <c r="B31" s="16" t="s">
        <v>45</v>
      </c>
      <c r="C31" s="13">
        <f>SUM(I24:I26)</f>
        <v>109</v>
      </c>
    </row>
    <row r="32" spans="2:3" ht="12.75">
      <c r="B32" s="17" t="s">
        <v>46</v>
      </c>
      <c r="C32" s="13">
        <f>SUM(I21:I23)</f>
        <v>19</v>
      </c>
    </row>
    <row r="33" spans="2:3" ht="12.75">
      <c r="B33" s="18" t="s">
        <v>47</v>
      </c>
      <c r="C33" s="13">
        <f>I27</f>
        <v>5</v>
      </c>
    </row>
  </sheetData>
  <sheetProtection selectLockedCells="1" selectUnlockedCells="1"/>
  <mergeCells count="28">
    <mergeCell ref="B5:D5"/>
    <mergeCell ref="B6:D6"/>
    <mergeCell ref="B7:D7"/>
    <mergeCell ref="B8:D8"/>
    <mergeCell ref="B9:D9"/>
    <mergeCell ref="B10:D10"/>
    <mergeCell ref="B11:D11"/>
    <mergeCell ref="B12:D12"/>
    <mergeCell ref="B13:D13"/>
    <mergeCell ref="B14:D14"/>
    <mergeCell ref="B15:D15"/>
    <mergeCell ref="B16:D16"/>
    <mergeCell ref="D20:E20"/>
    <mergeCell ref="F20:H20"/>
    <mergeCell ref="D21:E21"/>
    <mergeCell ref="F21:H21"/>
    <mergeCell ref="D22:E22"/>
    <mergeCell ref="F22:H22"/>
    <mergeCell ref="D23:E23"/>
    <mergeCell ref="F23:H23"/>
    <mergeCell ref="D24:E24"/>
    <mergeCell ref="F24:H24"/>
    <mergeCell ref="D25:E25"/>
    <mergeCell ref="F25:H25"/>
    <mergeCell ref="D26:E26"/>
    <mergeCell ref="F26:H26"/>
    <mergeCell ref="D27:E27"/>
    <mergeCell ref="F27:H27"/>
  </mergeCells>
  <conditionalFormatting sqref="B21:B26">
    <cfRule type="cellIs" priority="1" dxfId="0" operator="equal" stopIfTrue="1">
      <formula>Resumen!$B$21</formula>
    </cfRule>
    <cfRule type="cellIs" priority="2" dxfId="1" operator="equal" stopIfTrue="1">
      <formula>Resumen!$B$22</formula>
    </cfRule>
    <cfRule type="cellIs" priority="3" dxfId="2" operator="equal" stopIfTrue="1">
      <formula>Resumen!$B$23</formula>
    </cfRule>
    <cfRule type="cellIs" priority="4" dxfId="3" operator="equal" stopIfTrue="1">
      <formula>Resumen!$B$24</formula>
    </cfRule>
    <cfRule type="cellIs" priority="5" dxfId="4" operator="equal" stopIfTrue="1">
      <formula>Resumen!$B$25</formula>
    </cfRule>
  </conditionalFormatting>
  <conditionalFormatting sqref="B27">
    <cfRule type="cellIs" priority="6" dxfId="0" operator="equal" stopIfTrue="1">
      <formula>Resumen!$B$21</formula>
    </cfRule>
    <cfRule type="cellIs" priority="7" dxfId="1" operator="equal" stopIfTrue="1">
      <formula>Resumen!$B$22</formula>
    </cfRule>
    <cfRule type="cellIs" priority="8" dxfId="2" operator="equal" stopIfTrue="1">
      <formula>Resumen!$B$23</formula>
    </cfRule>
    <cfRule type="cellIs" priority="9" dxfId="3" operator="equal" stopIfTrue="1">
      <formula>Resumen!$B$24</formula>
    </cfRule>
    <cfRule type="cellIs" priority="10" dxfId="4" operator="equal" stopIfTrue="1">
      <formula>Resumen!$B$25</formula>
    </cfRule>
  </conditionalFormatting>
  <printOptions/>
  <pageMargins left="0.7875" right="0.7875" top="1.025" bottom="1.025" header="0.7875" footer="0.7875"/>
  <pageSetup firstPageNumber="1" useFirstPageNumber="1" horizontalDpi="300" verticalDpi="300" orientation="portrait" paperSize="9"/>
  <headerFooter alignWithMargins="0">
    <oddHeader>&amp;C&amp;A</oddHeader>
    <oddFooter>&amp;CPágina &amp;P</oddFooter>
  </headerFooter>
  <drawing r:id="rId1"/>
</worksheet>
</file>

<file path=xl/worksheets/sheet10.xml><?xml version="1.0" encoding="utf-8"?>
<worksheet xmlns="http://schemas.openxmlformats.org/spreadsheetml/2006/main" xmlns:r="http://schemas.openxmlformats.org/officeDocument/2006/relationships">
  <dimension ref="A1:I24"/>
  <sheetViews>
    <sheetView workbookViewId="0" topLeftCell="A10">
      <selection activeCell="D16" sqref="D16"/>
    </sheetView>
  </sheetViews>
  <sheetFormatPr defaultColWidth="11.421875" defaultRowHeight="12.75"/>
  <cols>
    <col min="1" max="1" width="11.57421875" style="0" customWidth="1"/>
    <col min="2" max="2" width="49.7109375" style="0" customWidth="1"/>
    <col min="3" max="3" width="58.140625" style="0" customWidth="1"/>
    <col min="4" max="4" width="37.28125" style="0" customWidth="1"/>
    <col min="5" max="5" width="13.421875" style="0" customWidth="1"/>
    <col min="6" max="8" width="0" style="0" hidden="1" customWidth="1"/>
    <col min="9" max="9" width="41.57421875" style="0" customWidth="1"/>
    <col min="10" max="16384" width="11.57421875" style="0" customWidth="1"/>
  </cols>
  <sheetData>
    <row r="1" spans="1:9" ht="36.75">
      <c r="A1" s="20" t="s">
        <v>48</v>
      </c>
      <c r="B1" s="21" t="s">
        <v>49</v>
      </c>
      <c r="C1" s="21" t="s">
        <v>50</v>
      </c>
      <c r="D1" s="21" t="s">
        <v>543</v>
      </c>
      <c r="E1" s="21" t="s">
        <v>544</v>
      </c>
      <c r="G1" s="21" t="s">
        <v>45</v>
      </c>
      <c r="H1" s="21" t="s">
        <v>46</v>
      </c>
      <c r="I1" s="21" t="s">
        <v>545</v>
      </c>
    </row>
    <row r="2" spans="1:9" ht="44.25" customHeight="1">
      <c r="A2" s="22">
        <v>12</v>
      </c>
      <c r="B2" s="23" t="s">
        <v>408</v>
      </c>
      <c r="C2" s="23"/>
      <c r="D2" s="41"/>
      <c r="E2" s="24"/>
      <c r="F2">
        <f>AVERAGE(F3,F5,F10,F13,F17,F23)</f>
        <v>0.9027777777777777</v>
      </c>
      <c r="G2">
        <f>SUM(COUNTIF($F$4,"&gt;=0,5"),COUNTIF($F$6:$F$9,"&gt;=0,5"),COUNTIF($F$11:$F$12,"&gt;=0,5"),COUNTIF($F$14:$F$16,"&gt;=0,5"),COUNTIF($F$18:$F$22,"&gt;=0,5"),COUNTIF($F$24,"&gt;=0,5"))</f>
        <v>14</v>
      </c>
      <c r="H2">
        <f>SUM(COUNTIF($F$4,"&lt;0,5"),COUNTIF($F$6:$F$9,"&lt;0,5"),COUNTIF($F$11:$F$12,"&lt;0,5"),COUNTIF($F$14:$F$16,"&lt;0,5"),COUNTIF($F$18:$F$22,"&lt;0,5"),COUNTIF($F$24,"&lt;0,5"))</f>
        <v>0</v>
      </c>
      <c r="I2" s="24"/>
    </row>
    <row r="3" spans="1:9" ht="17.25" customHeight="1">
      <c r="A3" s="25" t="s">
        <v>409</v>
      </c>
      <c r="B3" s="34" t="s">
        <v>410</v>
      </c>
      <c r="C3" s="34"/>
      <c r="D3" s="27"/>
      <c r="E3" s="27"/>
      <c r="F3">
        <f>AVERAGE(F4:F5)</f>
        <v>0.75</v>
      </c>
      <c r="I3" s="27"/>
    </row>
    <row r="4" spans="1:9" ht="68.25">
      <c r="A4" s="42" t="s">
        <v>411</v>
      </c>
      <c r="B4" s="43" t="s">
        <v>412</v>
      </c>
      <c r="C4" s="44" t="s">
        <v>413</v>
      </c>
      <c r="D4" s="44" t="s">
        <v>648</v>
      </c>
      <c r="E4" s="9" t="s">
        <v>30</v>
      </c>
      <c r="F4">
        <f>VLOOKUP(E4,Resumen!$B$21:$C$26,2,0)</f>
        <v>0.5</v>
      </c>
      <c r="G4" s="19" t="s">
        <v>24</v>
      </c>
      <c r="H4">
        <f>COUNTIF($E$4:$E$100,G4)</f>
        <v>0</v>
      </c>
      <c r="I4" s="45"/>
    </row>
    <row r="5" spans="1:9" ht="17.25" customHeight="1">
      <c r="A5" s="25" t="s">
        <v>414</v>
      </c>
      <c r="B5" s="34" t="s">
        <v>415</v>
      </c>
      <c r="C5" s="34"/>
      <c r="D5" s="27"/>
      <c r="E5" s="27"/>
      <c r="F5">
        <f>AVERAGE(F6:F9)</f>
        <v>1</v>
      </c>
      <c r="G5" s="19" t="s">
        <v>27</v>
      </c>
      <c r="H5">
        <f>COUNTIF($E$4:$E$100,G5)</f>
        <v>0</v>
      </c>
      <c r="I5" s="27"/>
    </row>
    <row r="6" spans="1:9" ht="34.5">
      <c r="A6" s="42" t="s">
        <v>416</v>
      </c>
      <c r="B6" s="43" t="s">
        <v>417</v>
      </c>
      <c r="C6" s="44" t="s">
        <v>418</v>
      </c>
      <c r="D6" s="44" t="s">
        <v>649</v>
      </c>
      <c r="E6" s="9" t="s">
        <v>39</v>
      </c>
      <c r="F6">
        <f>VLOOKUP(E6,Resumen!$B$21:$C$26,2,0)</f>
        <v>1</v>
      </c>
      <c r="G6" s="19" t="s">
        <v>30</v>
      </c>
      <c r="H6">
        <f>COUNTIF($E$4:$E$100,G6)</f>
        <v>3</v>
      </c>
      <c r="I6" s="45"/>
    </row>
    <row r="7" spans="1:9" ht="34.5">
      <c r="A7" s="42" t="s">
        <v>419</v>
      </c>
      <c r="B7" s="43" t="s">
        <v>420</v>
      </c>
      <c r="C7" s="44" t="s">
        <v>421</v>
      </c>
      <c r="D7" s="44" t="s">
        <v>649</v>
      </c>
      <c r="E7" s="9" t="s">
        <v>39</v>
      </c>
      <c r="F7">
        <f>VLOOKUP(E7,Resumen!$B$21:$C$26,2,0)</f>
        <v>1</v>
      </c>
      <c r="G7" s="19" t="s">
        <v>33</v>
      </c>
      <c r="H7">
        <f>COUNTIF($E$4:$E$100,G7)</f>
        <v>0</v>
      </c>
      <c r="I7" s="45"/>
    </row>
    <row r="8" spans="1:9" ht="34.5">
      <c r="A8" s="42" t="s">
        <v>422</v>
      </c>
      <c r="B8" s="43" t="s">
        <v>423</v>
      </c>
      <c r="C8" s="44" t="s">
        <v>424</v>
      </c>
      <c r="D8" s="44" t="s">
        <v>649</v>
      </c>
      <c r="E8" s="9" t="s">
        <v>39</v>
      </c>
      <c r="F8">
        <f>VLOOKUP(E8,Resumen!$B$21:$C$26,2,0)</f>
        <v>1</v>
      </c>
      <c r="G8" s="19" t="s">
        <v>36</v>
      </c>
      <c r="H8">
        <f>COUNTIF($E$4:$E$100,G8)</f>
        <v>0</v>
      </c>
      <c r="I8" s="45"/>
    </row>
    <row r="9" spans="1:9" ht="34.5">
      <c r="A9" s="42" t="s">
        <v>425</v>
      </c>
      <c r="B9" s="43" t="s">
        <v>426</v>
      </c>
      <c r="C9" s="44" t="s">
        <v>427</v>
      </c>
      <c r="D9" s="44" t="s">
        <v>649</v>
      </c>
      <c r="E9" s="9" t="s">
        <v>39</v>
      </c>
      <c r="F9">
        <f>VLOOKUP(E9,Resumen!$B$21:$C$26,2,0)</f>
        <v>1</v>
      </c>
      <c r="G9" s="19" t="s">
        <v>39</v>
      </c>
      <c r="H9">
        <f>COUNTIF($E$4:$E$100,G9)</f>
        <v>11</v>
      </c>
      <c r="I9" s="45"/>
    </row>
    <row r="10" spans="1:9" ht="17.25" customHeight="1">
      <c r="A10" s="25" t="s">
        <v>428</v>
      </c>
      <c r="B10" s="34" t="s">
        <v>429</v>
      </c>
      <c r="C10" s="34"/>
      <c r="D10" s="27"/>
      <c r="E10" s="27"/>
      <c r="F10">
        <f>AVERAGE(F11:F12)</f>
        <v>1</v>
      </c>
      <c r="G10" s="19" t="s">
        <v>42</v>
      </c>
      <c r="H10">
        <f>COUNTIF($E$4:$E$100,G10)</f>
        <v>2</v>
      </c>
      <c r="I10" s="27"/>
    </row>
    <row r="11" spans="1:9" ht="34.5">
      <c r="A11" s="42" t="s">
        <v>430</v>
      </c>
      <c r="B11" s="43" t="s">
        <v>431</v>
      </c>
      <c r="C11" s="44" t="s">
        <v>432</v>
      </c>
      <c r="D11" s="44" t="s">
        <v>650</v>
      </c>
      <c r="E11" s="9" t="s">
        <v>39</v>
      </c>
      <c r="F11">
        <f>VLOOKUP(E11,Resumen!$B$21:$C$26,2,0)</f>
        <v>1</v>
      </c>
      <c r="I11" s="45"/>
    </row>
    <row r="12" spans="1:9" ht="45.75">
      <c r="A12" s="42" t="s">
        <v>433</v>
      </c>
      <c r="B12" s="43" t="s">
        <v>434</v>
      </c>
      <c r="C12" s="44" t="s">
        <v>651</v>
      </c>
      <c r="D12" s="44" t="s">
        <v>652</v>
      </c>
      <c r="E12" s="9" t="s">
        <v>39</v>
      </c>
      <c r="F12">
        <f>VLOOKUP(E12,Resumen!$B$21:$C$26,2,0)</f>
        <v>1</v>
      </c>
      <c r="G12" s="46" t="s">
        <v>548</v>
      </c>
      <c r="H12" s="13">
        <f>SUM(H4:H5)</f>
        <v>0</v>
      </c>
      <c r="I12" s="45"/>
    </row>
    <row r="13" spans="1:9" ht="17.25" customHeight="1">
      <c r="A13" s="25" t="s">
        <v>436</v>
      </c>
      <c r="B13" s="34" t="s">
        <v>437</v>
      </c>
      <c r="C13" s="34"/>
      <c r="D13" s="27"/>
      <c r="E13" s="27"/>
      <c r="F13">
        <f>AVERAGE(F14:F16)</f>
        <v>0.6666666666666666</v>
      </c>
      <c r="G13" s="46" t="s">
        <v>549</v>
      </c>
      <c r="H13" s="13">
        <f>SUM(H6:H7)</f>
        <v>3</v>
      </c>
      <c r="I13" s="27"/>
    </row>
    <row r="14" spans="1:9" ht="23.25">
      <c r="A14" s="42" t="s">
        <v>438</v>
      </c>
      <c r="B14" s="43" t="s">
        <v>439</v>
      </c>
      <c r="C14" s="44" t="s">
        <v>440</v>
      </c>
      <c r="D14" s="44" t="s">
        <v>653</v>
      </c>
      <c r="E14" s="9" t="s">
        <v>39</v>
      </c>
      <c r="F14">
        <f>VLOOKUP(E14,Resumen!$B$21:$C$26,2,0)</f>
        <v>1</v>
      </c>
      <c r="G14" s="46" t="s">
        <v>545</v>
      </c>
      <c r="H14" s="13">
        <f>SUM(H8:H9)</f>
        <v>11</v>
      </c>
      <c r="I14" s="45"/>
    </row>
    <row r="15" spans="1:9" ht="79.5">
      <c r="A15" s="42" t="s">
        <v>441</v>
      </c>
      <c r="B15" s="43" t="s">
        <v>442</v>
      </c>
      <c r="C15" s="44" t="s">
        <v>443</v>
      </c>
      <c r="D15" s="44" t="s">
        <v>654</v>
      </c>
      <c r="E15" s="9" t="s">
        <v>30</v>
      </c>
      <c r="F15">
        <f>VLOOKUP(E15,Resumen!$B$21:$C$26,2,0)</f>
        <v>0.5</v>
      </c>
      <c r="I15" s="45"/>
    </row>
    <row r="16" spans="1:9" ht="45.75">
      <c r="A16" s="42" t="s">
        <v>444</v>
      </c>
      <c r="B16" s="43" t="s">
        <v>445</v>
      </c>
      <c r="C16" s="44" t="s">
        <v>446</v>
      </c>
      <c r="D16" s="44" t="s">
        <v>655</v>
      </c>
      <c r="E16" s="9" t="s">
        <v>30</v>
      </c>
      <c r="F16">
        <f>VLOOKUP(E16,Resumen!$B$21:$C$26,2,0)</f>
        <v>0.5</v>
      </c>
      <c r="I16" s="45"/>
    </row>
    <row r="17" spans="1:9" ht="17.25" customHeight="1">
      <c r="A17" s="25" t="s">
        <v>447</v>
      </c>
      <c r="B17" s="34" t="s">
        <v>448</v>
      </c>
      <c r="C17" s="34"/>
      <c r="D17" s="27"/>
      <c r="E17" s="27"/>
      <c r="F17">
        <f>AVERAGE(F18:F19,F21)</f>
        <v>1</v>
      </c>
      <c r="I17" s="27"/>
    </row>
    <row r="18" spans="1:9" ht="68.25">
      <c r="A18" s="42" t="s">
        <v>449</v>
      </c>
      <c r="B18" s="43" t="s">
        <v>450</v>
      </c>
      <c r="C18" s="44" t="s">
        <v>451</v>
      </c>
      <c r="D18" s="44" t="s">
        <v>656</v>
      </c>
      <c r="E18" s="9" t="s">
        <v>39</v>
      </c>
      <c r="F18">
        <f>VLOOKUP(E18,Resumen!$B$21:$C$26,2,0)</f>
        <v>1</v>
      </c>
      <c r="I18" s="45"/>
    </row>
    <row r="19" spans="1:9" ht="68.25">
      <c r="A19" s="42" t="s">
        <v>452</v>
      </c>
      <c r="B19" s="43" t="s">
        <v>453</v>
      </c>
      <c r="C19" s="44" t="s">
        <v>454</v>
      </c>
      <c r="D19" s="44" t="s">
        <v>657</v>
      </c>
      <c r="E19" s="9" t="s">
        <v>39</v>
      </c>
      <c r="F19">
        <f>VLOOKUP(E19,Resumen!$B$21:$C$26,2,0)</f>
        <v>1</v>
      </c>
      <c r="I19" s="45"/>
    </row>
    <row r="20" spans="1:9" ht="34.5">
      <c r="A20" s="42" t="s">
        <v>455</v>
      </c>
      <c r="B20" s="43" t="s">
        <v>456</v>
      </c>
      <c r="C20" s="44" t="s">
        <v>457</v>
      </c>
      <c r="D20" s="44"/>
      <c r="E20" s="9" t="s">
        <v>42</v>
      </c>
      <c r="F20" t="e">
        <f>VLOOKUP(E20,Resumen!$B$21:$C$26,2,0)</f>
        <v>#N/A</v>
      </c>
      <c r="I20" s="45"/>
    </row>
    <row r="21" spans="1:9" ht="45.75">
      <c r="A21" s="42" t="s">
        <v>458</v>
      </c>
      <c r="B21" s="43" t="s">
        <v>459</v>
      </c>
      <c r="C21" s="44" t="s">
        <v>460</v>
      </c>
      <c r="D21" s="44" t="s">
        <v>658</v>
      </c>
      <c r="E21" s="9" t="s">
        <v>39</v>
      </c>
      <c r="F21">
        <f>VLOOKUP(E21,Resumen!$B$21:$C$26,2,0)</f>
        <v>1</v>
      </c>
      <c r="I21" s="45"/>
    </row>
    <row r="22" spans="1:9" ht="23.25">
      <c r="A22" s="42" t="s">
        <v>461</v>
      </c>
      <c r="B22" s="43" t="s">
        <v>462</v>
      </c>
      <c r="C22" s="44" t="s">
        <v>463</v>
      </c>
      <c r="D22" s="44"/>
      <c r="E22" s="9" t="s">
        <v>42</v>
      </c>
      <c r="F22" t="e">
        <f>VLOOKUP(E22,Resumen!$B$21:$C$26,2,0)</f>
        <v>#N/A</v>
      </c>
      <c r="I22" s="45"/>
    </row>
    <row r="23" spans="1:9" ht="17.25" customHeight="1">
      <c r="A23" s="25" t="s">
        <v>464</v>
      </c>
      <c r="B23" s="34" t="s">
        <v>465</v>
      </c>
      <c r="C23" s="34"/>
      <c r="D23" s="27"/>
      <c r="E23" s="27"/>
      <c r="F23">
        <f>AVERAGE(F24)</f>
        <v>1</v>
      </c>
      <c r="I23" s="27"/>
    </row>
    <row r="24" spans="1:9" ht="79.5">
      <c r="A24" s="42" t="s">
        <v>466</v>
      </c>
      <c r="B24" s="43" t="s">
        <v>467</v>
      </c>
      <c r="C24" s="44" t="s">
        <v>468</v>
      </c>
      <c r="D24" s="44" t="s">
        <v>659</v>
      </c>
      <c r="E24" s="9" t="s">
        <v>39</v>
      </c>
      <c r="F24">
        <f>VLOOKUP(E24,Resumen!$B$21:$C$26,2,0)</f>
        <v>1</v>
      </c>
      <c r="I24" s="45"/>
    </row>
  </sheetData>
  <sheetProtection selectLockedCells="1" selectUnlockedCells="1"/>
  <mergeCells count="7">
    <mergeCell ref="B2:C2"/>
    <mergeCell ref="B3:C3"/>
    <mergeCell ref="B5:C5"/>
    <mergeCell ref="B10:C10"/>
    <mergeCell ref="B13:C13"/>
    <mergeCell ref="B17:C17"/>
    <mergeCell ref="B23:C23"/>
  </mergeCells>
  <conditionalFormatting sqref="E24 E4 E6 E15:E16 E22 E19:E20">
    <cfRule type="cellIs" priority="1" dxfId="0" operator="equal" stopIfTrue="1">
      <formula>Resumen!$B$21</formula>
    </cfRule>
    <cfRule type="cellIs" priority="2" dxfId="1" operator="equal" stopIfTrue="1">
      <formula>Resumen!$B$22</formula>
    </cfRule>
    <cfRule type="cellIs" priority="3" dxfId="2" operator="equal" stopIfTrue="1">
      <formula>Resumen!$B$23</formula>
    </cfRule>
    <cfRule type="cellIs" priority="4" dxfId="3" operator="equal" stopIfTrue="1">
      <formula>Resumen!$B$24</formula>
    </cfRule>
    <cfRule type="cellIs" priority="5" dxfId="4" operator="equal" stopIfTrue="1">
      <formula>Resumen!$B$25</formula>
    </cfRule>
    <cfRule type="cellIs" priority="6" dxfId="8" operator="equal" stopIfTrue="1">
      <formula>Resumen!$B$27</formula>
    </cfRule>
  </conditionalFormatting>
  <conditionalFormatting sqref="E7">
    <cfRule type="cellIs" priority="7" dxfId="0" operator="equal" stopIfTrue="1">
      <formula>Resumen!$B$21</formula>
    </cfRule>
    <cfRule type="cellIs" priority="8" dxfId="1" operator="equal" stopIfTrue="1">
      <formula>Resumen!$B$22</formula>
    </cfRule>
    <cfRule type="cellIs" priority="9" dxfId="2" operator="equal" stopIfTrue="1">
      <formula>Resumen!$B$23</formula>
    </cfRule>
    <cfRule type="cellIs" priority="10" dxfId="3" operator="equal" stopIfTrue="1">
      <formula>Resumen!$B$24</formula>
    </cfRule>
    <cfRule type="cellIs" priority="11" dxfId="4" operator="equal" stopIfTrue="1">
      <formula>Resumen!$B$25</formula>
    </cfRule>
    <cfRule type="cellIs" priority="12" dxfId="8" operator="equal" stopIfTrue="1">
      <formula>Resumen!$B$27</formula>
    </cfRule>
  </conditionalFormatting>
  <conditionalFormatting sqref="E8">
    <cfRule type="cellIs" priority="13" dxfId="0" operator="equal" stopIfTrue="1">
      <formula>Resumen!$B$21</formula>
    </cfRule>
    <cfRule type="cellIs" priority="14" dxfId="1" operator="equal" stopIfTrue="1">
      <formula>Resumen!$B$22</formula>
    </cfRule>
    <cfRule type="cellIs" priority="15" dxfId="2" operator="equal" stopIfTrue="1">
      <formula>Resumen!$B$23</formula>
    </cfRule>
    <cfRule type="cellIs" priority="16" dxfId="3" operator="equal" stopIfTrue="1">
      <formula>Resumen!$B$24</formula>
    </cfRule>
    <cfRule type="cellIs" priority="17" dxfId="4" operator="equal" stopIfTrue="1">
      <formula>Resumen!$B$25</formula>
    </cfRule>
    <cfRule type="cellIs" priority="18" dxfId="8" operator="equal" stopIfTrue="1">
      <formula>Resumen!$B$27</formula>
    </cfRule>
  </conditionalFormatting>
  <conditionalFormatting sqref="E9">
    <cfRule type="cellIs" priority="19" dxfId="0" operator="equal" stopIfTrue="1">
      <formula>Resumen!$B$21</formula>
    </cfRule>
    <cfRule type="cellIs" priority="20" dxfId="1" operator="equal" stopIfTrue="1">
      <formula>Resumen!$B$22</formula>
    </cfRule>
    <cfRule type="cellIs" priority="21" dxfId="2" operator="equal" stopIfTrue="1">
      <formula>Resumen!$B$23</formula>
    </cfRule>
    <cfRule type="cellIs" priority="22" dxfId="3" operator="equal" stopIfTrue="1">
      <formula>Resumen!$B$24</formula>
    </cfRule>
    <cfRule type="cellIs" priority="23" dxfId="4" operator="equal" stopIfTrue="1">
      <formula>Resumen!$B$25</formula>
    </cfRule>
    <cfRule type="cellIs" priority="24" dxfId="8" operator="equal" stopIfTrue="1">
      <formula>Resumen!$B$27</formula>
    </cfRule>
  </conditionalFormatting>
  <conditionalFormatting sqref="E11">
    <cfRule type="cellIs" priority="25" dxfId="0" operator="equal" stopIfTrue="1">
      <formula>Resumen!$B$21</formula>
    </cfRule>
    <cfRule type="cellIs" priority="26" dxfId="1" operator="equal" stopIfTrue="1">
      <formula>Resumen!$B$22</formula>
    </cfRule>
    <cfRule type="cellIs" priority="27" dxfId="2" operator="equal" stopIfTrue="1">
      <formula>Resumen!$B$23</formula>
    </cfRule>
    <cfRule type="cellIs" priority="28" dxfId="3" operator="equal" stopIfTrue="1">
      <formula>Resumen!$B$24</formula>
    </cfRule>
    <cfRule type="cellIs" priority="29" dxfId="4" operator="equal" stopIfTrue="1">
      <formula>Resumen!$B$25</formula>
    </cfRule>
    <cfRule type="cellIs" priority="30" dxfId="8" operator="equal" stopIfTrue="1">
      <formula>Resumen!$B$27</formula>
    </cfRule>
  </conditionalFormatting>
  <conditionalFormatting sqref="E12">
    <cfRule type="cellIs" priority="31" dxfId="0" operator="equal" stopIfTrue="1">
      <formula>Resumen!$B$21</formula>
    </cfRule>
    <cfRule type="cellIs" priority="32" dxfId="1" operator="equal" stopIfTrue="1">
      <formula>Resumen!$B$22</formula>
    </cfRule>
    <cfRule type="cellIs" priority="33" dxfId="2" operator="equal" stopIfTrue="1">
      <formula>Resumen!$B$23</formula>
    </cfRule>
    <cfRule type="cellIs" priority="34" dxfId="3" operator="equal" stopIfTrue="1">
      <formula>Resumen!$B$24</formula>
    </cfRule>
    <cfRule type="cellIs" priority="35" dxfId="4" operator="equal" stopIfTrue="1">
      <formula>Resumen!$B$25</formula>
    </cfRule>
    <cfRule type="cellIs" priority="36" dxfId="8" operator="equal" stopIfTrue="1">
      <formula>Resumen!$B$27</formula>
    </cfRule>
  </conditionalFormatting>
  <conditionalFormatting sqref="E14">
    <cfRule type="cellIs" priority="37" dxfId="0" operator="equal" stopIfTrue="1">
      <formula>Resumen!$B$21</formula>
    </cfRule>
    <cfRule type="cellIs" priority="38" dxfId="1" operator="equal" stopIfTrue="1">
      <formula>Resumen!$B$22</formula>
    </cfRule>
    <cfRule type="cellIs" priority="39" dxfId="2" operator="equal" stopIfTrue="1">
      <formula>Resumen!$B$23</formula>
    </cfRule>
    <cfRule type="cellIs" priority="40" dxfId="3" operator="equal" stopIfTrue="1">
      <formula>Resumen!$B$24</formula>
    </cfRule>
    <cfRule type="cellIs" priority="41" dxfId="4" operator="equal" stopIfTrue="1">
      <formula>Resumen!$B$25</formula>
    </cfRule>
    <cfRule type="cellIs" priority="42" dxfId="8" operator="equal" stopIfTrue="1">
      <formula>Resumen!$B$27</formula>
    </cfRule>
  </conditionalFormatting>
  <conditionalFormatting sqref="E18">
    <cfRule type="cellIs" priority="43" dxfId="0" operator="equal" stopIfTrue="1">
      <formula>Resumen!$B$21</formula>
    </cfRule>
    <cfRule type="cellIs" priority="44" dxfId="1" operator="equal" stopIfTrue="1">
      <formula>Resumen!$B$22</formula>
    </cfRule>
    <cfRule type="cellIs" priority="45" dxfId="2" operator="equal" stopIfTrue="1">
      <formula>Resumen!$B$23</formula>
    </cfRule>
    <cfRule type="cellIs" priority="46" dxfId="3" operator="equal" stopIfTrue="1">
      <formula>Resumen!$B$24</formula>
    </cfRule>
    <cfRule type="cellIs" priority="47" dxfId="4" operator="equal" stopIfTrue="1">
      <formula>Resumen!$B$25</formula>
    </cfRule>
    <cfRule type="cellIs" priority="48" dxfId="8" operator="equal" stopIfTrue="1">
      <formula>Resumen!$B$27</formula>
    </cfRule>
  </conditionalFormatting>
  <conditionalFormatting sqref="E19">
    <cfRule type="cellIs" priority="49" dxfId="0" operator="equal" stopIfTrue="1">
      <formula>Resumen!$B$21</formula>
    </cfRule>
    <cfRule type="cellIs" priority="50" dxfId="1" operator="equal" stopIfTrue="1">
      <formula>Resumen!$B$22</formula>
    </cfRule>
    <cfRule type="cellIs" priority="51" dxfId="2" operator="equal" stopIfTrue="1">
      <formula>Resumen!$B$23</formula>
    </cfRule>
    <cfRule type="cellIs" priority="52" dxfId="3" operator="equal" stopIfTrue="1">
      <formula>Resumen!$B$24</formula>
    </cfRule>
    <cfRule type="cellIs" priority="53" dxfId="4" operator="equal" stopIfTrue="1">
      <formula>Resumen!$B$25</formula>
    </cfRule>
    <cfRule type="cellIs" priority="54" dxfId="8" operator="equal" stopIfTrue="1">
      <formula>Resumen!$B$27</formula>
    </cfRule>
  </conditionalFormatting>
  <conditionalFormatting sqref="E21">
    <cfRule type="cellIs" priority="55" dxfId="0" operator="equal" stopIfTrue="1">
      <formula>Resumen!$B$21</formula>
    </cfRule>
    <cfRule type="cellIs" priority="56" dxfId="1" operator="equal" stopIfTrue="1">
      <formula>Resumen!$B$22</formula>
    </cfRule>
    <cfRule type="cellIs" priority="57" dxfId="2" operator="equal" stopIfTrue="1">
      <formula>Resumen!$B$23</formula>
    </cfRule>
    <cfRule type="cellIs" priority="58" dxfId="3" operator="equal" stopIfTrue="1">
      <formula>Resumen!$B$24</formula>
    </cfRule>
    <cfRule type="cellIs" priority="59" dxfId="4" operator="equal" stopIfTrue="1">
      <formula>Resumen!$B$25</formula>
    </cfRule>
    <cfRule type="cellIs" priority="60" dxfId="8" operator="equal" stopIfTrue="1">
      <formula>Resumen!$B$27</formula>
    </cfRule>
  </conditionalFormatting>
  <dataValidations count="1">
    <dataValidation type="list" operator="equal" allowBlank="1" showErrorMessage="1" sqref="E4 E6:E9 E11:E12 E14:E16 E18:E22 E24">
      <formula1>Resumen!$B$21:$B$27</formula1>
    </dataValidation>
  </dataValidations>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xl/worksheets/sheet11.xml><?xml version="1.0" encoding="utf-8"?>
<worksheet xmlns="http://schemas.openxmlformats.org/spreadsheetml/2006/main" xmlns:r="http://schemas.openxmlformats.org/officeDocument/2006/relationships">
  <dimension ref="A1:I14"/>
  <sheetViews>
    <sheetView workbookViewId="0" topLeftCell="A1">
      <selection activeCell="D9" sqref="D9"/>
    </sheetView>
  </sheetViews>
  <sheetFormatPr defaultColWidth="11.421875" defaultRowHeight="12.75"/>
  <cols>
    <col min="1" max="1" width="11.57421875" style="0" customWidth="1"/>
    <col min="2" max="2" width="49.7109375" style="0" customWidth="1"/>
    <col min="3" max="3" width="58.140625" style="0" customWidth="1"/>
    <col min="4" max="4" width="37.28125" style="0" customWidth="1"/>
    <col min="5" max="5" width="13.421875" style="0" customWidth="1"/>
    <col min="6" max="8" width="0" style="0" hidden="1" customWidth="1"/>
    <col min="9" max="9" width="41.57421875" style="0" customWidth="1"/>
    <col min="10" max="16384" width="11.57421875" style="0" customWidth="1"/>
  </cols>
  <sheetData>
    <row r="1" spans="1:9" ht="36.75">
      <c r="A1" s="20" t="s">
        <v>48</v>
      </c>
      <c r="B1" s="21" t="s">
        <v>49</v>
      </c>
      <c r="C1" s="21" t="s">
        <v>50</v>
      </c>
      <c r="D1" s="21" t="s">
        <v>543</v>
      </c>
      <c r="E1" s="21" t="s">
        <v>544</v>
      </c>
      <c r="G1" s="21" t="s">
        <v>45</v>
      </c>
      <c r="H1" s="21" t="s">
        <v>46</v>
      </c>
      <c r="I1" s="21" t="s">
        <v>545</v>
      </c>
    </row>
    <row r="2" spans="1:9" ht="22.5" customHeight="1">
      <c r="A2" s="22">
        <v>13</v>
      </c>
      <c r="B2" s="23" t="s">
        <v>469</v>
      </c>
      <c r="C2" s="23"/>
      <c r="D2" s="41"/>
      <c r="E2" s="24"/>
      <c r="F2">
        <f>AVERAGE(F3,F6)</f>
        <v>0.8500000000000001</v>
      </c>
      <c r="G2">
        <f>SUM(COUNTIF($F$4:$F$5,"&gt;=0,5"),COUNTIF($F$7:$F$9,"&gt;=0,5"))</f>
        <v>4</v>
      </c>
      <c r="H2">
        <f>SUM(COUNTIF($F$4:$F$5,"&lt;0,5"),COUNTIF($F$7:$F$9,"&lt;0,5"))</f>
        <v>1</v>
      </c>
      <c r="I2" s="24"/>
    </row>
    <row r="3" spans="1:9" ht="17.25" customHeight="1">
      <c r="A3" s="25" t="s">
        <v>470</v>
      </c>
      <c r="B3" s="34" t="s">
        <v>471</v>
      </c>
      <c r="C3" s="34"/>
      <c r="D3" s="27"/>
      <c r="E3" s="27"/>
      <c r="F3">
        <f>AVERAGE(F4:F5)</f>
        <v>1</v>
      </c>
      <c r="I3" s="27"/>
    </row>
    <row r="4" spans="1:9" ht="23.25">
      <c r="A4" s="42" t="s">
        <v>472</v>
      </c>
      <c r="B4" s="43" t="s">
        <v>473</v>
      </c>
      <c r="C4" s="44" t="s">
        <v>474</v>
      </c>
      <c r="D4" s="44" t="s">
        <v>660</v>
      </c>
      <c r="E4" s="9" t="s">
        <v>39</v>
      </c>
      <c r="F4">
        <f>VLOOKUP(E4,Resumen!$B$21:$C$26,2,0)</f>
        <v>1</v>
      </c>
      <c r="G4" s="19" t="s">
        <v>24</v>
      </c>
      <c r="H4">
        <f>COUNTIF($E$4:$E$100,G4)</f>
        <v>0</v>
      </c>
      <c r="I4" s="45"/>
    </row>
    <row r="5" spans="1:9" ht="57">
      <c r="A5" s="42" t="s">
        <v>475</v>
      </c>
      <c r="B5" s="43" t="s">
        <v>476</v>
      </c>
      <c r="C5" s="44" t="s">
        <v>477</v>
      </c>
      <c r="D5" s="44" t="s">
        <v>661</v>
      </c>
      <c r="E5" s="9" t="s">
        <v>39</v>
      </c>
      <c r="F5">
        <f>VLOOKUP(E5,Resumen!$B$21:$C$26,2,0)</f>
        <v>1</v>
      </c>
      <c r="G5" s="19" t="s">
        <v>27</v>
      </c>
      <c r="H5">
        <f>COUNTIF($E$4:$E$100,G5)</f>
        <v>1</v>
      </c>
      <c r="I5" s="45"/>
    </row>
    <row r="6" spans="1:9" ht="17.25" customHeight="1">
      <c r="A6" s="25" t="s">
        <v>478</v>
      </c>
      <c r="B6" s="34" t="s">
        <v>479</v>
      </c>
      <c r="C6" s="34"/>
      <c r="D6" s="27"/>
      <c r="E6" s="27"/>
      <c r="F6">
        <f>AVERAGE(F7:F9)</f>
        <v>0.7000000000000001</v>
      </c>
      <c r="G6" s="19" t="s">
        <v>30</v>
      </c>
      <c r="H6">
        <f>COUNTIF($E$4:$E$100,G6)</f>
        <v>0</v>
      </c>
      <c r="I6" s="27"/>
    </row>
    <row r="7" spans="1:9" ht="45.75">
      <c r="A7" s="42" t="s">
        <v>480</v>
      </c>
      <c r="B7" s="43" t="s">
        <v>203</v>
      </c>
      <c r="C7" s="44" t="s">
        <v>481</v>
      </c>
      <c r="D7" s="44" t="s">
        <v>662</v>
      </c>
      <c r="E7" s="9" t="s">
        <v>39</v>
      </c>
      <c r="F7">
        <f>VLOOKUP(E7,Resumen!$B$21:$C$26,2,0)</f>
        <v>1</v>
      </c>
      <c r="G7" s="19" t="s">
        <v>33</v>
      </c>
      <c r="H7">
        <f>COUNTIF($E$4:$E$100,G7)</f>
        <v>0</v>
      </c>
      <c r="I7" s="45"/>
    </row>
    <row r="8" spans="1:9" ht="68.25">
      <c r="A8" s="42" t="s">
        <v>482</v>
      </c>
      <c r="B8" s="43" t="s">
        <v>483</v>
      </c>
      <c r="C8" s="44" t="s">
        <v>484</v>
      </c>
      <c r="D8" s="44" t="s">
        <v>663</v>
      </c>
      <c r="E8" s="9" t="s">
        <v>39</v>
      </c>
      <c r="F8">
        <f>VLOOKUP(E8,Resumen!$B$21:$C$26,2,0)</f>
        <v>1</v>
      </c>
      <c r="G8" s="19" t="s">
        <v>36</v>
      </c>
      <c r="H8">
        <f>COUNTIF($E$4:$E$100,G8)</f>
        <v>0</v>
      </c>
      <c r="I8" s="45"/>
    </row>
    <row r="9" spans="1:9" ht="57">
      <c r="A9" s="42" t="s">
        <v>485</v>
      </c>
      <c r="B9" s="43" t="s">
        <v>486</v>
      </c>
      <c r="C9" s="44" t="s">
        <v>487</v>
      </c>
      <c r="D9" s="44" t="s">
        <v>664</v>
      </c>
      <c r="E9" s="9" t="s">
        <v>27</v>
      </c>
      <c r="F9">
        <f>VLOOKUP(E9,Resumen!$B$21:$C$26,2,0)</f>
        <v>0.1</v>
      </c>
      <c r="G9" s="19" t="s">
        <v>39</v>
      </c>
      <c r="H9">
        <f>COUNTIF($E$4:$E$100,G9)</f>
        <v>4</v>
      </c>
      <c r="I9" s="45"/>
    </row>
    <row r="12" spans="7:8" ht="12.75">
      <c r="G12" s="46" t="s">
        <v>548</v>
      </c>
      <c r="H12" s="13">
        <f>SUM(H4:H5)</f>
        <v>1</v>
      </c>
    </row>
    <row r="13" spans="7:8" ht="12.75">
      <c r="G13" s="46" t="s">
        <v>549</v>
      </c>
      <c r="H13" s="13">
        <f>SUM(H6:H7)</f>
        <v>0</v>
      </c>
    </row>
    <row r="14" spans="7:8" ht="12.75">
      <c r="G14" s="46" t="s">
        <v>545</v>
      </c>
      <c r="H14" s="13">
        <f>SUM(H8:H9)</f>
        <v>4</v>
      </c>
    </row>
  </sheetData>
  <sheetProtection selectLockedCells="1" selectUnlockedCells="1"/>
  <mergeCells count="3">
    <mergeCell ref="B2:C2"/>
    <mergeCell ref="B3:C3"/>
    <mergeCell ref="B6:C6"/>
  </mergeCells>
  <conditionalFormatting sqref="B21">
    <cfRule type="cellIs" priority="1" dxfId="0" operator="equal" stopIfTrue="1">
      <formula>Resumen!$B$21</formula>
    </cfRule>
    <cfRule type="cellIs" priority="2" dxfId="1" operator="equal" stopIfTrue="1">
      <formula>Resumen!$B$22</formula>
    </cfRule>
    <cfRule type="cellIs" priority="3" dxfId="2" operator="equal" stopIfTrue="1">
      <formula>Resumen!$B$23</formula>
    </cfRule>
    <cfRule type="cellIs" priority="4" dxfId="3" operator="equal" stopIfTrue="1">
      <formula>Resumen!$B$24</formula>
    </cfRule>
    <cfRule type="cellIs" priority="5" dxfId="4" operator="equal" stopIfTrue="1">
      <formula>Resumen!$B$25</formula>
    </cfRule>
  </conditionalFormatting>
  <conditionalFormatting sqref="E7:E9 E4:E5">
    <cfRule type="cellIs" priority="6" dxfId="0" operator="equal" stopIfTrue="1">
      <formula>Resumen!$B$21</formula>
    </cfRule>
    <cfRule type="cellIs" priority="7" dxfId="1" operator="equal" stopIfTrue="1">
      <formula>Resumen!$B$22</formula>
    </cfRule>
    <cfRule type="cellIs" priority="8" dxfId="2" operator="equal" stopIfTrue="1">
      <formula>Resumen!$B$23</formula>
    </cfRule>
    <cfRule type="cellIs" priority="9" dxfId="3" operator="equal" stopIfTrue="1">
      <formula>Resumen!$B$24</formula>
    </cfRule>
    <cfRule type="cellIs" priority="10" dxfId="4" operator="equal" stopIfTrue="1">
      <formula>Resumen!$B$25</formula>
    </cfRule>
  </conditionalFormatting>
  <dataValidations count="2">
    <dataValidation type="list" operator="equal" allowBlank="1" showErrorMessage="1" sqref="E4 E7:E9">
      <formula1>Resumen!$B$21:$B$26</formula1>
    </dataValidation>
    <dataValidation type="list" operator="equal" allowBlank="1" showErrorMessage="1" sqref="E5">
      <formula1>Resumen!$B$21:$B$26</formula1>
    </dataValidation>
  </dataValidations>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xl/worksheets/sheet12.xml><?xml version="1.0" encoding="utf-8"?>
<worksheet xmlns="http://schemas.openxmlformats.org/spreadsheetml/2006/main" xmlns:r="http://schemas.openxmlformats.org/officeDocument/2006/relationships">
  <dimension ref="A1:I14"/>
  <sheetViews>
    <sheetView workbookViewId="0" topLeftCell="A1">
      <selection activeCell="C4" sqref="C4"/>
    </sheetView>
  </sheetViews>
  <sheetFormatPr defaultColWidth="11.421875" defaultRowHeight="12.75"/>
  <cols>
    <col min="1" max="1" width="11.57421875" style="0" customWidth="1"/>
    <col min="2" max="2" width="49.7109375" style="0" customWidth="1"/>
    <col min="3" max="3" width="58.140625" style="0" customWidth="1"/>
    <col min="4" max="4" width="37.28125" style="0" customWidth="1"/>
    <col min="5" max="5" width="13.421875" style="0" customWidth="1"/>
    <col min="6" max="8" width="0" style="0" hidden="1" customWidth="1"/>
    <col min="9" max="9" width="41.57421875" style="0" customWidth="1"/>
    <col min="10" max="16384" width="11.57421875" style="0" customWidth="1"/>
  </cols>
  <sheetData>
    <row r="1" spans="1:9" ht="36.75">
      <c r="A1" s="20" t="s">
        <v>48</v>
      </c>
      <c r="B1" s="21" t="s">
        <v>49</v>
      </c>
      <c r="C1" s="21" t="s">
        <v>50</v>
      </c>
      <c r="D1" s="21" t="s">
        <v>543</v>
      </c>
      <c r="E1" s="21" t="s">
        <v>544</v>
      </c>
      <c r="G1" s="21" t="s">
        <v>45</v>
      </c>
      <c r="H1" s="21" t="s">
        <v>46</v>
      </c>
      <c r="I1" s="21" t="s">
        <v>545</v>
      </c>
    </row>
    <row r="2" spans="1:9" ht="22.5" customHeight="1">
      <c r="A2" s="22">
        <v>14</v>
      </c>
      <c r="B2" s="23" t="s">
        <v>488</v>
      </c>
      <c r="C2" s="23"/>
      <c r="D2" s="41"/>
      <c r="E2" s="24"/>
      <c r="F2">
        <f>AVERAGE(F3)</f>
        <v>0.1</v>
      </c>
      <c r="G2">
        <f>COUNTIF($F$4:$F$8,"&gt;=0,5")</f>
        <v>0</v>
      </c>
      <c r="H2">
        <f>COUNTIF($F$4:$F$8,"&lt;0,5")</f>
        <v>5</v>
      </c>
      <c r="I2" s="24"/>
    </row>
    <row r="3" spans="1:9" ht="33.75" customHeight="1">
      <c r="A3" s="25" t="s">
        <v>489</v>
      </c>
      <c r="B3" s="34" t="s">
        <v>490</v>
      </c>
      <c r="C3" s="34"/>
      <c r="D3" s="27"/>
      <c r="E3" s="27"/>
      <c r="F3">
        <f>AVERAGE(F4:F8)</f>
        <v>0.1</v>
      </c>
      <c r="I3" s="27"/>
    </row>
    <row r="4" spans="1:9" ht="34.5">
      <c r="A4" s="42" t="s">
        <v>491</v>
      </c>
      <c r="B4" s="43" t="s">
        <v>492</v>
      </c>
      <c r="C4" s="44" t="s">
        <v>493</v>
      </c>
      <c r="D4" s="44" t="s">
        <v>665</v>
      </c>
      <c r="E4" s="9" t="s">
        <v>27</v>
      </c>
      <c r="F4">
        <f>VLOOKUP(E4,Resumen!$B$21:$C$26,2,0)</f>
        <v>0.1</v>
      </c>
      <c r="G4" s="19" t="s">
        <v>24</v>
      </c>
      <c r="H4">
        <f>COUNTIF($E$4:$E$100,G4)</f>
        <v>0</v>
      </c>
      <c r="I4" s="45"/>
    </row>
    <row r="5" spans="1:9" ht="45.75">
      <c r="A5" s="42" t="s">
        <v>494</v>
      </c>
      <c r="B5" s="43" t="s">
        <v>495</v>
      </c>
      <c r="C5" s="44" t="s">
        <v>496</v>
      </c>
      <c r="D5" s="44" t="s">
        <v>665</v>
      </c>
      <c r="E5" s="9" t="s">
        <v>27</v>
      </c>
      <c r="F5">
        <f>VLOOKUP(E5,Resumen!$B$21:$C$26,2,0)</f>
        <v>0.1</v>
      </c>
      <c r="G5" s="19" t="s">
        <v>27</v>
      </c>
      <c r="H5">
        <f>COUNTIF($E$4:$E$100,G5)</f>
        <v>5</v>
      </c>
      <c r="I5" s="45"/>
    </row>
    <row r="6" spans="1:9" ht="45.75">
      <c r="A6" s="42" t="s">
        <v>497</v>
      </c>
      <c r="B6" s="43" t="s">
        <v>498</v>
      </c>
      <c r="C6" s="44" t="s">
        <v>499</v>
      </c>
      <c r="D6" s="44" t="s">
        <v>665</v>
      </c>
      <c r="E6" s="9" t="s">
        <v>27</v>
      </c>
      <c r="F6">
        <f>VLOOKUP(E6,Resumen!$B$21:$C$26,2,0)</f>
        <v>0.1</v>
      </c>
      <c r="G6" s="19" t="s">
        <v>30</v>
      </c>
      <c r="H6">
        <f>COUNTIF($E$4:$E$100,G6)</f>
        <v>0</v>
      </c>
      <c r="I6" s="45"/>
    </row>
    <row r="7" spans="1:9" ht="57">
      <c r="A7" s="42" t="s">
        <v>500</v>
      </c>
      <c r="B7" s="43" t="s">
        <v>501</v>
      </c>
      <c r="C7" s="44" t="s">
        <v>502</v>
      </c>
      <c r="D7" s="44" t="s">
        <v>665</v>
      </c>
      <c r="E7" s="9" t="s">
        <v>27</v>
      </c>
      <c r="F7">
        <f>VLOOKUP(E7,Resumen!$B$21:$C$26,2,0)</f>
        <v>0.1</v>
      </c>
      <c r="G7" s="19" t="s">
        <v>33</v>
      </c>
      <c r="H7">
        <f>COUNTIF($E$4:$E$100,G7)</f>
        <v>0</v>
      </c>
      <c r="I7" s="45"/>
    </row>
    <row r="8" spans="1:9" ht="34.5">
      <c r="A8" s="42" t="s">
        <v>503</v>
      </c>
      <c r="B8" s="43" t="s">
        <v>504</v>
      </c>
      <c r="C8" s="44" t="s">
        <v>505</v>
      </c>
      <c r="D8" s="44" t="s">
        <v>665</v>
      </c>
      <c r="E8" s="9" t="s">
        <v>27</v>
      </c>
      <c r="F8">
        <f>VLOOKUP(E8,Resumen!$B$21:$C$26,2,0)</f>
        <v>0.1</v>
      </c>
      <c r="G8" s="19" t="s">
        <v>36</v>
      </c>
      <c r="H8">
        <f>COUNTIF($E$4:$E$100,G8)</f>
        <v>0</v>
      </c>
      <c r="I8" s="45"/>
    </row>
    <row r="9" spans="7:8" ht="12.75">
      <c r="G9" s="19" t="s">
        <v>39</v>
      </c>
      <c r="H9">
        <f>COUNTIF($E$4:$E$100,G9)</f>
        <v>0</v>
      </c>
    </row>
    <row r="12" spans="7:8" ht="12.75">
      <c r="G12" s="46" t="s">
        <v>548</v>
      </c>
      <c r="H12" s="13">
        <f>SUM(H4:H5)</f>
        <v>5</v>
      </c>
    </row>
    <row r="13" spans="7:8" ht="12.75">
      <c r="G13" s="46" t="s">
        <v>549</v>
      </c>
      <c r="H13" s="13">
        <f>SUM(H6:H7)</f>
        <v>0</v>
      </c>
    </row>
    <row r="14" spans="7:8" ht="12.75">
      <c r="G14" s="46" t="s">
        <v>545</v>
      </c>
      <c r="H14" s="13">
        <f>SUM(H8:H9)</f>
        <v>0</v>
      </c>
    </row>
  </sheetData>
  <sheetProtection selectLockedCells="1" selectUnlockedCells="1"/>
  <mergeCells count="2">
    <mergeCell ref="B2:C2"/>
    <mergeCell ref="B3:C3"/>
  </mergeCells>
  <conditionalFormatting sqref="B21">
    <cfRule type="cellIs" priority="1" dxfId="0" operator="equal" stopIfTrue="1">
      <formula>Resumen!$B$21</formula>
    </cfRule>
    <cfRule type="cellIs" priority="2" dxfId="1" operator="equal" stopIfTrue="1">
      <formula>Resumen!$B$22</formula>
    </cfRule>
    <cfRule type="cellIs" priority="3" dxfId="2" operator="equal" stopIfTrue="1">
      <formula>Resumen!$B$23</formula>
    </cfRule>
    <cfRule type="cellIs" priority="4" dxfId="3" operator="equal" stopIfTrue="1">
      <formula>Resumen!$B$24</formula>
    </cfRule>
    <cfRule type="cellIs" priority="5" dxfId="4" operator="equal" stopIfTrue="1">
      <formula>Resumen!$B$25</formula>
    </cfRule>
  </conditionalFormatting>
  <conditionalFormatting sqref="E4:E8">
    <cfRule type="cellIs" priority="6" dxfId="0" operator="equal" stopIfTrue="1">
      <formula>Resumen!$B$21</formula>
    </cfRule>
    <cfRule type="cellIs" priority="7" dxfId="1" operator="equal" stopIfTrue="1">
      <formula>Resumen!$B$22</formula>
    </cfRule>
    <cfRule type="cellIs" priority="8" dxfId="2" operator="equal" stopIfTrue="1">
      <formula>Resumen!$B$23</formula>
    </cfRule>
    <cfRule type="cellIs" priority="9" dxfId="3" operator="equal" stopIfTrue="1">
      <formula>Resumen!$B$24</formula>
    </cfRule>
    <cfRule type="cellIs" priority="10" dxfId="4" operator="equal" stopIfTrue="1">
      <formula>Resumen!$B$25</formula>
    </cfRule>
  </conditionalFormatting>
  <dataValidations count="2">
    <dataValidation type="list" operator="equal" allowBlank="1" showErrorMessage="1" sqref="E4">
      <formula1>Resumen!$B$21:$B$26</formula1>
    </dataValidation>
    <dataValidation type="list" operator="equal" allowBlank="1" showErrorMessage="1" sqref="E5:E8">
      <formula1>Resumen!$B$21:$B$26</formula1>
    </dataValidation>
  </dataValidations>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xl/worksheets/sheet13.xml><?xml version="1.0" encoding="utf-8"?>
<worksheet xmlns="http://schemas.openxmlformats.org/spreadsheetml/2006/main" xmlns:r="http://schemas.openxmlformats.org/officeDocument/2006/relationships">
  <dimension ref="A1:I15"/>
  <sheetViews>
    <sheetView workbookViewId="0" topLeftCell="A10">
      <selection activeCell="I15" sqref="I15"/>
    </sheetView>
  </sheetViews>
  <sheetFormatPr defaultColWidth="11.421875" defaultRowHeight="12.75"/>
  <cols>
    <col min="1" max="1" width="11.57421875" style="0" customWidth="1"/>
    <col min="2" max="2" width="49.7109375" style="0" customWidth="1"/>
    <col min="3" max="3" width="58.140625" style="0" customWidth="1"/>
    <col min="4" max="4" width="37.28125" style="0" customWidth="1"/>
    <col min="5" max="5" width="13.421875" style="0" customWidth="1"/>
    <col min="6" max="8" width="0" style="0" hidden="1" customWidth="1"/>
    <col min="9" max="9" width="41.7109375" style="0" customWidth="1"/>
    <col min="10" max="16384" width="11.57421875" style="0" customWidth="1"/>
  </cols>
  <sheetData>
    <row r="1" spans="1:9" ht="36.75">
      <c r="A1" s="20" t="s">
        <v>48</v>
      </c>
      <c r="B1" s="21" t="s">
        <v>49</v>
      </c>
      <c r="C1" s="21" t="s">
        <v>50</v>
      </c>
      <c r="D1" s="21" t="s">
        <v>543</v>
      </c>
      <c r="E1" s="21" t="s">
        <v>544</v>
      </c>
      <c r="G1" s="21" t="s">
        <v>45</v>
      </c>
      <c r="H1" s="21" t="s">
        <v>46</v>
      </c>
      <c r="I1" s="21" t="s">
        <v>545</v>
      </c>
    </row>
    <row r="2" spans="1:9" ht="22.5" customHeight="1">
      <c r="A2" s="22">
        <v>15</v>
      </c>
      <c r="B2" s="23" t="s">
        <v>506</v>
      </c>
      <c r="C2" s="23"/>
      <c r="D2" s="41"/>
      <c r="E2" s="24"/>
      <c r="F2">
        <f>AVERAGE(F3,F10,F13)</f>
        <v>0.9916666666666667</v>
      </c>
      <c r="G2">
        <f>SUM(COUNTIF($F$4:$F$9,"&gt;=0,5"),COUNTIF($F$11:$F$12,"&gt;=0,5"),COUNTIF($F$14:$F$15,"&gt;=0,5"))</f>
        <v>10</v>
      </c>
      <c r="H2">
        <f>SUM(COUNTIF($F$4:$F$9,"&lt;0,5"),COUNTIF($F$11:$F$12,"&lt;0,5"),COUNTIF($F$14:$F$15,"&lt;0,5"))</f>
        <v>0</v>
      </c>
      <c r="I2" s="24"/>
    </row>
    <row r="3" spans="1:9" ht="17.25" customHeight="1">
      <c r="A3" s="25" t="s">
        <v>507</v>
      </c>
      <c r="B3" s="34" t="s">
        <v>508</v>
      </c>
      <c r="C3" s="34"/>
      <c r="D3" s="27"/>
      <c r="E3" s="27"/>
      <c r="F3">
        <f>AVERAGE(F4:F9)</f>
        <v>1</v>
      </c>
      <c r="I3" s="27"/>
    </row>
    <row r="4" spans="1:9" ht="57">
      <c r="A4" s="49" t="s">
        <v>509</v>
      </c>
      <c r="B4" s="43" t="s">
        <v>510</v>
      </c>
      <c r="C4" s="44" t="s">
        <v>511</v>
      </c>
      <c r="D4" s="44" t="s">
        <v>666</v>
      </c>
      <c r="E4" s="9" t="s">
        <v>39</v>
      </c>
      <c r="F4">
        <f>VLOOKUP(E4,Resumen!$B$21:$C$26,2,0)</f>
        <v>1</v>
      </c>
      <c r="G4" s="19" t="s">
        <v>24</v>
      </c>
      <c r="H4">
        <f>COUNTIF($E$4:$E$100,G4)</f>
        <v>0</v>
      </c>
      <c r="I4" s="45"/>
    </row>
    <row r="5" spans="1:9" ht="57">
      <c r="A5" s="49" t="s">
        <v>512</v>
      </c>
      <c r="B5" s="43" t="s">
        <v>513</v>
      </c>
      <c r="C5" s="44" t="s">
        <v>514</v>
      </c>
      <c r="D5" s="44" t="s">
        <v>667</v>
      </c>
      <c r="E5" s="9" t="s">
        <v>39</v>
      </c>
      <c r="F5">
        <f>VLOOKUP(E5,Resumen!$B$21:$C$26,2,0)</f>
        <v>1</v>
      </c>
      <c r="G5" s="19" t="s">
        <v>27</v>
      </c>
      <c r="H5">
        <f>COUNTIF($E$4:$E$100,G5)</f>
        <v>0</v>
      </c>
      <c r="I5" s="45"/>
    </row>
    <row r="6" spans="1:9" ht="158.25">
      <c r="A6" s="49" t="s">
        <v>515</v>
      </c>
      <c r="B6" s="43" t="s">
        <v>516</v>
      </c>
      <c r="C6" s="44" t="s">
        <v>517</v>
      </c>
      <c r="D6" s="44" t="s">
        <v>668</v>
      </c>
      <c r="E6" s="9" t="s">
        <v>39</v>
      </c>
      <c r="F6">
        <f>VLOOKUP(E6,Resumen!$B$21:$C$26,2,0)</f>
        <v>1</v>
      </c>
      <c r="G6" s="19" t="s">
        <v>30</v>
      </c>
      <c r="H6">
        <f>COUNTIF($E$4:$E$100,G6)</f>
        <v>0</v>
      </c>
      <c r="I6" s="45"/>
    </row>
    <row r="7" spans="1:9" ht="34.5">
      <c r="A7" s="49" t="s">
        <v>518</v>
      </c>
      <c r="B7" s="43" t="s">
        <v>519</v>
      </c>
      <c r="C7" s="44" t="s">
        <v>520</v>
      </c>
      <c r="D7" s="44" t="s">
        <v>669</v>
      </c>
      <c r="E7" s="9" t="s">
        <v>39</v>
      </c>
      <c r="F7">
        <f>VLOOKUP(E7,Resumen!$B$21:$C$26,2,0)</f>
        <v>1</v>
      </c>
      <c r="G7" s="19" t="s">
        <v>33</v>
      </c>
      <c r="H7">
        <f>COUNTIF($E$4:$E$100,G7)</f>
        <v>0</v>
      </c>
      <c r="I7" s="45"/>
    </row>
    <row r="8" spans="1:9" ht="124.5">
      <c r="A8" s="49" t="s">
        <v>521</v>
      </c>
      <c r="B8" s="43" t="s">
        <v>522</v>
      </c>
      <c r="C8" s="44" t="s">
        <v>523</v>
      </c>
      <c r="D8" s="44" t="s">
        <v>670</v>
      </c>
      <c r="E8" s="9" t="s">
        <v>39</v>
      </c>
      <c r="F8">
        <f>VLOOKUP(E8,Resumen!$B$21:$C$26,2,0)</f>
        <v>1</v>
      </c>
      <c r="G8" s="19" t="s">
        <v>36</v>
      </c>
      <c r="H8">
        <f>COUNTIF($E$4:$E$100,G8)</f>
        <v>1</v>
      </c>
      <c r="I8" s="45"/>
    </row>
    <row r="9" spans="1:9" ht="57">
      <c r="A9" s="49" t="s">
        <v>524</v>
      </c>
      <c r="B9" s="43" t="s">
        <v>525</v>
      </c>
      <c r="C9" s="44" t="s">
        <v>526</v>
      </c>
      <c r="D9" s="44" t="s">
        <v>671</v>
      </c>
      <c r="E9" s="9" t="s">
        <v>39</v>
      </c>
      <c r="F9">
        <f>VLOOKUP(E9,Resumen!$B$21:$C$26,2,0)</f>
        <v>1</v>
      </c>
      <c r="G9" s="19" t="s">
        <v>39</v>
      </c>
      <c r="H9">
        <f>COUNTIF($E$4:$E$100,G9)</f>
        <v>9</v>
      </c>
      <c r="I9" s="45"/>
    </row>
    <row r="10" spans="1:9" ht="17.25" customHeight="1">
      <c r="A10" s="25" t="s">
        <v>527</v>
      </c>
      <c r="B10" s="34" t="s">
        <v>528</v>
      </c>
      <c r="C10" s="34"/>
      <c r="D10" s="27"/>
      <c r="E10" s="27"/>
      <c r="F10">
        <f>AVERAGE(F11:F12)</f>
        <v>1</v>
      </c>
      <c r="I10" s="27"/>
    </row>
    <row r="11" spans="1:9" ht="68.25">
      <c r="A11" s="49" t="s">
        <v>529</v>
      </c>
      <c r="B11" s="43" t="s">
        <v>530</v>
      </c>
      <c r="C11" s="44" t="s">
        <v>531</v>
      </c>
      <c r="D11" s="44" t="s">
        <v>672</v>
      </c>
      <c r="E11" s="9" t="s">
        <v>39</v>
      </c>
      <c r="F11">
        <f>VLOOKUP(E11,Resumen!$B$21:$C$26,2,0)</f>
        <v>1</v>
      </c>
      <c r="I11" s="45"/>
    </row>
    <row r="12" spans="1:9" ht="68.25">
      <c r="A12" s="49" t="s">
        <v>532</v>
      </c>
      <c r="B12" s="43" t="s">
        <v>533</v>
      </c>
      <c r="C12" s="44" t="s">
        <v>534</v>
      </c>
      <c r="D12" s="44" t="s">
        <v>673</v>
      </c>
      <c r="E12" s="9" t="s">
        <v>39</v>
      </c>
      <c r="F12">
        <f>VLOOKUP(E12,Resumen!$B$21:$C$26,2,0)</f>
        <v>1</v>
      </c>
      <c r="G12" s="46" t="s">
        <v>548</v>
      </c>
      <c r="H12" s="13">
        <f>SUM(H4:H5)</f>
        <v>0</v>
      </c>
      <c r="I12" s="45"/>
    </row>
    <row r="13" spans="1:9" ht="17.25" customHeight="1">
      <c r="A13" s="25" t="s">
        <v>535</v>
      </c>
      <c r="B13" s="34" t="s">
        <v>536</v>
      </c>
      <c r="C13" s="34"/>
      <c r="D13" s="27"/>
      <c r="E13" s="27"/>
      <c r="F13">
        <f>AVERAGE(F14:F15)</f>
        <v>0.9750000000000001</v>
      </c>
      <c r="G13" s="46" t="s">
        <v>549</v>
      </c>
      <c r="H13" s="13">
        <f>SUM(H6:H7)</f>
        <v>0</v>
      </c>
      <c r="I13" s="27"/>
    </row>
    <row r="14" spans="1:9" ht="45.75">
      <c r="A14" s="49" t="s">
        <v>537</v>
      </c>
      <c r="B14" s="43" t="s">
        <v>538</v>
      </c>
      <c r="C14" s="44" t="s">
        <v>539</v>
      </c>
      <c r="D14" s="44" t="s">
        <v>674</v>
      </c>
      <c r="E14" s="9" t="s">
        <v>39</v>
      </c>
      <c r="F14">
        <f>VLOOKUP(E14,Resumen!$B$21:$C$26,2,0)</f>
        <v>1</v>
      </c>
      <c r="G14" s="46" t="s">
        <v>545</v>
      </c>
      <c r="H14" s="13">
        <f>SUM(H8:H9)</f>
        <v>10</v>
      </c>
      <c r="I14" s="45"/>
    </row>
    <row r="15" spans="1:9" ht="36.75">
      <c r="A15" s="49" t="s">
        <v>540</v>
      </c>
      <c r="B15" s="43" t="s">
        <v>541</v>
      </c>
      <c r="C15" s="44" t="s">
        <v>542</v>
      </c>
      <c r="D15" s="44" t="s">
        <v>675</v>
      </c>
      <c r="E15" s="9" t="s">
        <v>36</v>
      </c>
      <c r="F15">
        <f>VLOOKUP(E15,Resumen!$B$21:$C$26,2,0)</f>
        <v>0.9500000000000001</v>
      </c>
      <c r="I15" s="45" t="s">
        <v>676</v>
      </c>
    </row>
  </sheetData>
  <sheetProtection selectLockedCells="1" selectUnlockedCells="1"/>
  <mergeCells count="4">
    <mergeCell ref="B2:C2"/>
    <mergeCell ref="B3:C3"/>
    <mergeCell ref="B10:C10"/>
    <mergeCell ref="B13:C13"/>
  </mergeCells>
  <conditionalFormatting sqref="B21">
    <cfRule type="cellIs" priority="1" dxfId="0" operator="equal" stopIfTrue="1">
      <formula>Resumen!$B$21</formula>
    </cfRule>
    <cfRule type="cellIs" priority="2" dxfId="1" operator="equal" stopIfTrue="1">
      <formula>Resumen!$B$22</formula>
    </cfRule>
    <cfRule type="cellIs" priority="3" dxfId="2" operator="equal" stopIfTrue="1">
      <formula>Resumen!$B$23</formula>
    </cfRule>
    <cfRule type="cellIs" priority="4" dxfId="3" operator="equal" stopIfTrue="1">
      <formula>Resumen!$B$24</formula>
    </cfRule>
    <cfRule type="cellIs" priority="5" dxfId="4" operator="equal" stopIfTrue="1">
      <formula>Resumen!$B$25</formula>
    </cfRule>
  </conditionalFormatting>
  <conditionalFormatting sqref="E14 E4">
    <cfRule type="cellIs" priority="6" dxfId="0" operator="equal" stopIfTrue="1">
      <formula>Resumen!$B$21</formula>
    </cfRule>
    <cfRule type="cellIs" priority="7" dxfId="1" operator="equal" stopIfTrue="1">
      <formula>Resumen!$B$22</formula>
    </cfRule>
    <cfRule type="cellIs" priority="8" dxfId="2" operator="equal" stopIfTrue="1">
      <formula>Resumen!$B$23</formula>
    </cfRule>
    <cfRule type="cellIs" priority="9" dxfId="3" operator="equal" stopIfTrue="1">
      <formula>Resumen!$B$24</formula>
    </cfRule>
    <cfRule type="cellIs" priority="10" dxfId="4" operator="equal" stopIfTrue="1">
      <formula>Resumen!$B$25</formula>
    </cfRule>
  </conditionalFormatting>
  <conditionalFormatting sqref="E5">
    <cfRule type="cellIs" priority="11" dxfId="0" operator="equal" stopIfTrue="1">
      <formula>Resumen!$B$21</formula>
    </cfRule>
    <cfRule type="cellIs" priority="12" dxfId="1" operator="equal" stopIfTrue="1">
      <formula>Resumen!$B$22</formula>
    </cfRule>
    <cfRule type="cellIs" priority="13" dxfId="2" operator="equal" stopIfTrue="1">
      <formula>Resumen!$B$23</formula>
    </cfRule>
    <cfRule type="cellIs" priority="14" dxfId="3" operator="equal" stopIfTrue="1">
      <formula>Resumen!$B$24</formula>
    </cfRule>
    <cfRule type="cellIs" priority="15" dxfId="4" operator="equal" stopIfTrue="1">
      <formula>Resumen!$B$25</formula>
    </cfRule>
  </conditionalFormatting>
  <conditionalFormatting sqref="E6">
    <cfRule type="cellIs" priority="16" dxfId="0" operator="equal" stopIfTrue="1">
      <formula>Resumen!$B$21</formula>
    </cfRule>
    <cfRule type="cellIs" priority="17" dxfId="1" operator="equal" stopIfTrue="1">
      <formula>Resumen!$B$22</formula>
    </cfRule>
    <cfRule type="cellIs" priority="18" dxfId="2" operator="equal" stopIfTrue="1">
      <formula>Resumen!$B$23</formula>
    </cfRule>
    <cfRule type="cellIs" priority="19" dxfId="3" operator="equal" stopIfTrue="1">
      <formula>Resumen!$B$24</formula>
    </cfRule>
    <cfRule type="cellIs" priority="20" dxfId="4" operator="equal" stopIfTrue="1">
      <formula>Resumen!$B$25</formula>
    </cfRule>
  </conditionalFormatting>
  <conditionalFormatting sqref="E7">
    <cfRule type="cellIs" priority="21" dxfId="0" operator="equal" stopIfTrue="1">
      <formula>Resumen!$B$21</formula>
    </cfRule>
    <cfRule type="cellIs" priority="22" dxfId="1" operator="equal" stopIfTrue="1">
      <formula>Resumen!$B$22</formula>
    </cfRule>
    <cfRule type="cellIs" priority="23" dxfId="2" operator="equal" stopIfTrue="1">
      <formula>Resumen!$B$23</formula>
    </cfRule>
    <cfRule type="cellIs" priority="24" dxfId="3" operator="equal" stopIfTrue="1">
      <formula>Resumen!$B$24</formula>
    </cfRule>
    <cfRule type="cellIs" priority="25" dxfId="4" operator="equal" stopIfTrue="1">
      <formula>Resumen!$B$25</formula>
    </cfRule>
  </conditionalFormatting>
  <conditionalFormatting sqref="E8">
    <cfRule type="cellIs" priority="26" dxfId="0" operator="equal" stopIfTrue="1">
      <formula>Resumen!$B$21</formula>
    </cfRule>
    <cfRule type="cellIs" priority="27" dxfId="1" operator="equal" stopIfTrue="1">
      <formula>Resumen!$B$22</formula>
    </cfRule>
    <cfRule type="cellIs" priority="28" dxfId="2" operator="equal" stopIfTrue="1">
      <formula>Resumen!$B$23</formula>
    </cfRule>
    <cfRule type="cellIs" priority="29" dxfId="3" operator="equal" stopIfTrue="1">
      <formula>Resumen!$B$24</formula>
    </cfRule>
    <cfRule type="cellIs" priority="30" dxfId="4" operator="equal" stopIfTrue="1">
      <formula>Resumen!$B$25</formula>
    </cfRule>
  </conditionalFormatting>
  <conditionalFormatting sqref="E9">
    <cfRule type="cellIs" priority="31" dxfId="0" operator="equal" stopIfTrue="1">
      <formula>Resumen!$B$21</formula>
    </cfRule>
    <cfRule type="cellIs" priority="32" dxfId="1" operator="equal" stopIfTrue="1">
      <formula>Resumen!$B$22</formula>
    </cfRule>
    <cfRule type="cellIs" priority="33" dxfId="2" operator="equal" stopIfTrue="1">
      <formula>Resumen!$B$23</formula>
    </cfRule>
    <cfRule type="cellIs" priority="34" dxfId="3" operator="equal" stopIfTrue="1">
      <formula>Resumen!$B$24</formula>
    </cfRule>
    <cfRule type="cellIs" priority="35" dxfId="4" operator="equal" stopIfTrue="1">
      <formula>Resumen!$B$25</formula>
    </cfRule>
  </conditionalFormatting>
  <conditionalFormatting sqref="E11">
    <cfRule type="cellIs" priority="36" dxfId="0" operator="equal" stopIfTrue="1">
      <formula>Resumen!$B$21</formula>
    </cfRule>
    <cfRule type="cellIs" priority="37" dxfId="1" operator="equal" stopIfTrue="1">
      <formula>Resumen!$B$22</formula>
    </cfRule>
    <cfRule type="cellIs" priority="38" dxfId="2" operator="equal" stopIfTrue="1">
      <formula>Resumen!$B$23</formula>
    </cfRule>
    <cfRule type="cellIs" priority="39" dxfId="3" operator="equal" stopIfTrue="1">
      <formula>Resumen!$B$24</formula>
    </cfRule>
    <cfRule type="cellIs" priority="40" dxfId="4" operator="equal" stopIfTrue="1">
      <formula>Resumen!$B$25</formula>
    </cfRule>
  </conditionalFormatting>
  <conditionalFormatting sqref="E12">
    <cfRule type="cellIs" priority="41" dxfId="0" operator="equal" stopIfTrue="1">
      <formula>Resumen!$B$21</formula>
    </cfRule>
    <cfRule type="cellIs" priority="42" dxfId="1" operator="equal" stopIfTrue="1">
      <formula>Resumen!$B$22</formula>
    </cfRule>
    <cfRule type="cellIs" priority="43" dxfId="2" operator="equal" stopIfTrue="1">
      <formula>Resumen!$B$23</formula>
    </cfRule>
    <cfRule type="cellIs" priority="44" dxfId="3" operator="equal" stopIfTrue="1">
      <formula>Resumen!$B$24</formula>
    </cfRule>
    <cfRule type="cellIs" priority="45" dxfId="4" operator="equal" stopIfTrue="1">
      <formula>Resumen!$B$25</formula>
    </cfRule>
  </conditionalFormatting>
  <conditionalFormatting sqref="E15">
    <cfRule type="cellIs" priority="46" dxfId="0" operator="equal" stopIfTrue="1">
      <formula>Resumen!$B$21</formula>
    </cfRule>
    <cfRule type="cellIs" priority="47" dxfId="1" operator="equal" stopIfTrue="1">
      <formula>Resumen!$B$22</formula>
    </cfRule>
    <cfRule type="cellIs" priority="48" dxfId="2" operator="equal" stopIfTrue="1">
      <formula>Resumen!$B$23</formula>
    </cfRule>
    <cfRule type="cellIs" priority="49" dxfId="3" operator="equal" stopIfTrue="1">
      <formula>Resumen!$B$24</formula>
    </cfRule>
    <cfRule type="cellIs" priority="50" dxfId="4" operator="equal" stopIfTrue="1">
      <formula>Resumen!$B$25</formula>
    </cfRule>
  </conditionalFormatting>
  <dataValidations count="2">
    <dataValidation type="list" operator="equal" allowBlank="1" showErrorMessage="1" sqref="E4:E9 E11:E12 E15">
      <formula1>Resumen!$B$21:$B$26</formula1>
    </dataValidation>
    <dataValidation type="list" operator="equal" allowBlank="1" showErrorMessage="1" sqref="E14">
      <formula1>Resumen!$B$21:$B$26</formula1>
    </dataValidation>
  </dataValidations>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xl/worksheets/sheet2.xml><?xml version="1.0" encoding="utf-8"?>
<worksheet xmlns="http://schemas.openxmlformats.org/spreadsheetml/2006/main" xmlns:r="http://schemas.openxmlformats.org/officeDocument/2006/relationships">
  <dimension ref="A1:E192"/>
  <sheetViews>
    <sheetView workbookViewId="0" topLeftCell="A1">
      <pane ySplit="1" topLeftCell="A134" activePane="bottomLeft" state="frozen"/>
      <selection pane="topLeft" activeCell="A1" sqref="A1"/>
      <selection pane="bottomLeft" activeCell="F93" sqref="F93"/>
    </sheetView>
  </sheetViews>
  <sheetFormatPr defaultColWidth="11.421875" defaultRowHeight="12.75"/>
  <cols>
    <col min="1" max="1" width="11.57421875" style="19" customWidth="1"/>
    <col min="2" max="2" width="32.00390625" style="0" customWidth="1"/>
    <col min="3" max="3" width="75.57421875" style="0" customWidth="1"/>
    <col min="4" max="4" width="25.28125" style="0" customWidth="1"/>
    <col min="5" max="16384" width="11.57421875" style="0" customWidth="1"/>
  </cols>
  <sheetData>
    <row r="1" spans="1:4" ht="36.75">
      <c r="A1" s="20" t="s">
        <v>48</v>
      </c>
      <c r="B1" s="21" t="s">
        <v>49</v>
      </c>
      <c r="C1" s="21" t="s">
        <v>50</v>
      </c>
      <c r="D1" s="21" t="s">
        <v>51</v>
      </c>
    </row>
    <row r="2" spans="1:4" ht="22.5" customHeight="1">
      <c r="A2" s="22">
        <v>5</v>
      </c>
      <c r="B2" s="23" t="s">
        <v>52</v>
      </c>
      <c r="C2" s="23"/>
      <c r="D2" s="24"/>
    </row>
    <row r="3" spans="1:4" ht="17.25">
      <c r="A3" s="25" t="s">
        <v>53</v>
      </c>
      <c r="B3" s="26" t="s">
        <v>54</v>
      </c>
      <c r="C3" s="26"/>
      <c r="D3" s="27"/>
    </row>
    <row r="4" spans="1:4" ht="24.75">
      <c r="A4" s="28" t="s">
        <v>55</v>
      </c>
      <c r="B4" s="29" t="s">
        <v>56</v>
      </c>
      <c r="C4" s="30" t="s">
        <v>57</v>
      </c>
      <c r="D4" s="31" t="s">
        <v>58</v>
      </c>
    </row>
    <row r="5" spans="1:4" ht="34.5">
      <c r="A5" s="28" t="s">
        <v>59</v>
      </c>
      <c r="B5" s="29" t="s">
        <v>60</v>
      </c>
      <c r="C5" s="30" t="s">
        <v>61</v>
      </c>
      <c r="D5" s="31" t="s">
        <v>58</v>
      </c>
    </row>
    <row r="6" spans="1:4" ht="44.25" customHeight="1">
      <c r="A6" s="22">
        <v>6</v>
      </c>
      <c r="B6" s="23" t="s">
        <v>62</v>
      </c>
      <c r="C6" s="23"/>
      <c r="D6" s="32"/>
    </row>
    <row r="7" spans="1:4" ht="17.25">
      <c r="A7" s="25" t="s">
        <v>63</v>
      </c>
      <c r="B7" s="26" t="s">
        <v>64</v>
      </c>
      <c r="C7" s="26"/>
      <c r="D7" s="27"/>
    </row>
    <row r="8" spans="1:4" ht="34.5">
      <c r="A8" s="28" t="s">
        <v>65</v>
      </c>
      <c r="B8" s="29" t="s">
        <v>66</v>
      </c>
      <c r="C8" s="30" t="s">
        <v>67</v>
      </c>
      <c r="D8" s="31" t="s">
        <v>58</v>
      </c>
    </row>
    <row r="9" spans="1:4" ht="34.5">
      <c r="A9" s="28" t="s">
        <v>68</v>
      </c>
      <c r="B9" s="29" t="s">
        <v>69</v>
      </c>
      <c r="C9" s="30" t="s">
        <v>70</v>
      </c>
      <c r="D9" s="31" t="s">
        <v>58</v>
      </c>
    </row>
    <row r="10" spans="1:4" ht="36.75">
      <c r="A10" s="28" t="s">
        <v>71</v>
      </c>
      <c r="B10" s="29" t="s">
        <v>72</v>
      </c>
      <c r="C10" s="30" t="s">
        <v>73</v>
      </c>
      <c r="D10" s="31" t="s">
        <v>58</v>
      </c>
    </row>
    <row r="11" spans="1:4" ht="24.75">
      <c r="A11" s="28" t="s">
        <v>74</v>
      </c>
      <c r="B11" s="29" t="s">
        <v>75</v>
      </c>
      <c r="C11" s="30" t="s">
        <v>76</v>
      </c>
      <c r="D11" s="31" t="s">
        <v>58</v>
      </c>
    </row>
    <row r="12" spans="1:4" ht="34.5">
      <c r="A12" s="28" t="s">
        <v>77</v>
      </c>
      <c r="B12" s="29" t="s">
        <v>78</v>
      </c>
      <c r="C12" s="30" t="s">
        <v>79</v>
      </c>
      <c r="D12" s="31" t="s">
        <v>58</v>
      </c>
    </row>
    <row r="13" spans="1:4" ht="12.75">
      <c r="A13" s="28" t="s">
        <v>80</v>
      </c>
      <c r="B13" s="29" t="s">
        <v>81</v>
      </c>
      <c r="C13" s="30" t="s">
        <v>82</v>
      </c>
      <c r="D13" s="31" t="s">
        <v>83</v>
      </c>
    </row>
    <row r="14" spans="1:4" ht="24.75">
      <c r="A14" s="28" t="s">
        <v>84</v>
      </c>
      <c r="B14" s="29" t="s">
        <v>85</v>
      </c>
      <c r="C14" s="30" t="s">
        <v>86</v>
      </c>
      <c r="D14" s="31" t="s">
        <v>83</v>
      </c>
    </row>
    <row r="15" spans="1:4" ht="49.5" customHeight="1">
      <c r="A15" s="28" t="s">
        <v>87</v>
      </c>
      <c r="B15" s="29" t="s">
        <v>88</v>
      </c>
      <c r="C15" s="30" t="s">
        <v>89</v>
      </c>
      <c r="D15" s="31" t="s">
        <v>58</v>
      </c>
    </row>
    <row r="16" spans="1:4" s="33" customFormat="1" ht="17.25">
      <c r="A16" s="25" t="s">
        <v>90</v>
      </c>
      <c r="B16" s="26" t="s">
        <v>91</v>
      </c>
      <c r="C16" s="26"/>
      <c r="D16" s="27"/>
    </row>
    <row r="17" spans="1:4" ht="36.75">
      <c r="A17" s="28" t="s">
        <v>92</v>
      </c>
      <c r="B17" s="29" t="s">
        <v>93</v>
      </c>
      <c r="C17" s="30" t="s">
        <v>94</v>
      </c>
      <c r="D17" s="31" t="s">
        <v>58</v>
      </c>
    </row>
    <row r="18" spans="1:4" ht="24.75">
      <c r="A18" s="28" t="s">
        <v>95</v>
      </c>
      <c r="B18" s="29" t="s">
        <v>96</v>
      </c>
      <c r="C18" s="30" t="s">
        <v>97</v>
      </c>
      <c r="D18" s="31" t="s">
        <v>98</v>
      </c>
    </row>
    <row r="19" spans="1:4" ht="45.75">
      <c r="A19" s="28" t="s">
        <v>99</v>
      </c>
      <c r="B19" s="29" t="s">
        <v>100</v>
      </c>
      <c r="C19" s="30" t="s">
        <v>101</v>
      </c>
      <c r="D19" s="31" t="s">
        <v>58</v>
      </c>
    </row>
    <row r="20" spans="1:4" ht="22.5" customHeight="1">
      <c r="A20" s="22">
        <v>7</v>
      </c>
      <c r="B20" s="23" t="s">
        <v>102</v>
      </c>
      <c r="C20" s="23"/>
      <c r="D20" s="32"/>
    </row>
    <row r="21" spans="1:4" ht="17.25" customHeight="1">
      <c r="A21" s="25" t="s">
        <v>103</v>
      </c>
      <c r="B21" s="34" t="s">
        <v>104</v>
      </c>
      <c r="C21" s="34"/>
      <c r="D21" s="27"/>
    </row>
    <row r="22" spans="1:4" ht="23.25">
      <c r="A22" s="28" t="s">
        <v>105</v>
      </c>
      <c r="B22" s="29" t="s">
        <v>106</v>
      </c>
      <c r="C22" s="30" t="s">
        <v>107</v>
      </c>
      <c r="D22" s="31" t="s">
        <v>98</v>
      </c>
    </row>
    <row r="23" spans="1:4" ht="34.5">
      <c r="A23" s="28" t="s">
        <v>108</v>
      </c>
      <c r="B23" s="29" t="s">
        <v>109</v>
      </c>
      <c r="C23" s="30" t="s">
        <v>110</v>
      </c>
      <c r="D23" s="31" t="s">
        <v>98</v>
      </c>
    </row>
    <row r="24" spans="1:4" ht="23.25">
      <c r="A24" s="28" t="s">
        <v>111</v>
      </c>
      <c r="B24" s="29" t="s">
        <v>112</v>
      </c>
      <c r="C24" s="30" t="s">
        <v>113</v>
      </c>
      <c r="D24" s="31" t="s">
        <v>83</v>
      </c>
    </row>
    <row r="25" spans="1:4" ht="17.25" customHeight="1">
      <c r="A25" s="25" t="s">
        <v>114</v>
      </c>
      <c r="B25" s="34" t="s">
        <v>115</v>
      </c>
      <c r="C25" s="34"/>
      <c r="D25" s="27"/>
    </row>
    <row r="26" spans="1:4" ht="23.25">
      <c r="A26" s="28" t="s">
        <v>116</v>
      </c>
      <c r="B26" s="29" t="s">
        <v>117</v>
      </c>
      <c r="C26" s="30" t="s">
        <v>118</v>
      </c>
      <c r="D26" s="31" t="s">
        <v>58</v>
      </c>
    </row>
    <row r="27" spans="1:4" ht="34.5">
      <c r="A27" s="28" t="s">
        <v>119</v>
      </c>
      <c r="B27" s="29" t="s">
        <v>120</v>
      </c>
      <c r="C27" s="30" t="s">
        <v>121</v>
      </c>
      <c r="D27" s="31" t="s">
        <v>58</v>
      </c>
    </row>
    <row r="28" spans="1:4" ht="22.5" customHeight="1">
      <c r="A28" s="22">
        <v>8</v>
      </c>
      <c r="B28" s="23" t="s">
        <v>122</v>
      </c>
      <c r="C28" s="23"/>
      <c r="D28" s="32"/>
    </row>
    <row r="29" spans="1:4" ht="17.25" customHeight="1">
      <c r="A29" s="25" t="s">
        <v>123</v>
      </c>
      <c r="B29" s="34" t="s">
        <v>124</v>
      </c>
      <c r="C29" s="34"/>
      <c r="D29" s="27"/>
    </row>
    <row r="30" spans="1:4" ht="34.5">
      <c r="A30" s="28" t="s">
        <v>125</v>
      </c>
      <c r="B30" s="29" t="s">
        <v>126</v>
      </c>
      <c r="C30" s="30" t="s">
        <v>127</v>
      </c>
      <c r="D30" s="31" t="s">
        <v>58</v>
      </c>
    </row>
    <row r="31" spans="1:4" ht="59.25" customHeight="1">
      <c r="A31" s="28" t="s">
        <v>128</v>
      </c>
      <c r="B31" s="29" t="s">
        <v>129</v>
      </c>
      <c r="C31" s="30" t="s">
        <v>130</v>
      </c>
      <c r="D31" s="31" t="s">
        <v>58</v>
      </c>
    </row>
    <row r="32" spans="1:4" ht="45.75">
      <c r="A32" s="28" t="s">
        <v>131</v>
      </c>
      <c r="B32" s="29" t="s">
        <v>132</v>
      </c>
      <c r="C32" s="30" t="s">
        <v>133</v>
      </c>
      <c r="D32" s="31" t="s">
        <v>98</v>
      </c>
    </row>
    <row r="33" spans="1:4" ht="17.25" customHeight="1">
      <c r="A33" s="25" t="s">
        <v>134</v>
      </c>
      <c r="B33" s="34" t="s">
        <v>135</v>
      </c>
      <c r="C33" s="34"/>
      <c r="D33" s="27"/>
    </row>
    <row r="34" spans="1:4" ht="23.25">
      <c r="A34" s="28" t="s">
        <v>136</v>
      </c>
      <c r="B34" s="29" t="s">
        <v>137</v>
      </c>
      <c r="C34" s="30" t="s">
        <v>138</v>
      </c>
      <c r="D34" s="31" t="s">
        <v>58</v>
      </c>
    </row>
    <row r="35" spans="1:4" ht="45.75">
      <c r="A35" s="28" t="s">
        <v>139</v>
      </c>
      <c r="B35" s="29" t="s">
        <v>140</v>
      </c>
      <c r="C35" s="30" t="s">
        <v>141</v>
      </c>
      <c r="D35" s="31" t="s">
        <v>58</v>
      </c>
    </row>
    <row r="36" spans="1:4" ht="23.25">
      <c r="A36" s="28" t="s">
        <v>142</v>
      </c>
      <c r="B36" s="29" t="s">
        <v>143</v>
      </c>
      <c r="C36" s="30" t="s">
        <v>144</v>
      </c>
      <c r="D36" s="31" t="s">
        <v>58</v>
      </c>
    </row>
    <row r="37" spans="1:4" ht="17.25" customHeight="1">
      <c r="A37" s="25" t="s">
        <v>145</v>
      </c>
      <c r="B37" s="34" t="s">
        <v>146</v>
      </c>
      <c r="C37" s="34"/>
      <c r="D37" s="27"/>
    </row>
    <row r="38" spans="1:4" ht="23.25">
      <c r="A38" s="28" t="s">
        <v>147</v>
      </c>
      <c r="B38" s="29" t="s">
        <v>148</v>
      </c>
      <c r="C38" s="30" t="s">
        <v>149</v>
      </c>
      <c r="D38" s="31" t="s">
        <v>58</v>
      </c>
    </row>
    <row r="39" spans="1:4" ht="23.25">
      <c r="A39" s="28" t="s">
        <v>150</v>
      </c>
      <c r="B39" s="29" t="s">
        <v>151</v>
      </c>
      <c r="C39" s="30" t="s">
        <v>152</v>
      </c>
      <c r="D39" s="31" t="s">
        <v>83</v>
      </c>
    </row>
    <row r="40" spans="1:4" ht="34.5">
      <c r="A40" s="28" t="s">
        <v>153</v>
      </c>
      <c r="B40" s="29" t="s">
        <v>154</v>
      </c>
      <c r="C40" s="30" t="s">
        <v>155</v>
      </c>
      <c r="D40" s="31" t="s">
        <v>83</v>
      </c>
    </row>
    <row r="41" spans="1:4" ht="22.5" customHeight="1">
      <c r="A41" s="22">
        <v>9</v>
      </c>
      <c r="B41" s="23" t="s">
        <v>156</v>
      </c>
      <c r="C41" s="23"/>
      <c r="D41" s="32"/>
    </row>
    <row r="42" spans="1:4" ht="17.25" customHeight="1">
      <c r="A42" s="25" t="s">
        <v>157</v>
      </c>
      <c r="B42" s="34" t="s">
        <v>158</v>
      </c>
      <c r="C42" s="34"/>
      <c r="D42" s="27"/>
    </row>
    <row r="43" spans="1:4" ht="34.5">
      <c r="A43" s="28" t="s">
        <v>159</v>
      </c>
      <c r="B43" s="29" t="s">
        <v>160</v>
      </c>
      <c r="C43" s="30" t="s">
        <v>161</v>
      </c>
      <c r="D43" s="31" t="s">
        <v>83</v>
      </c>
    </row>
    <row r="44" spans="1:4" ht="23.25">
      <c r="A44" s="28" t="s">
        <v>162</v>
      </c>
      <c r="B44" s="29" t="s">
        <v>163</v>
      </c>
      <c r="C44" s="30" t="s">
        <v>164</v>
      </c>
      <c r="D44" s="31" t="s">
        <v>83</v>
      </c>
    </row>
    <row r="45" spans="1:4" ht="24.75">
      <c r="A45" s="28" t="s">
        <v>165</v>
      </c>
      <c r="B45" s="29" t="s">
        <v>166</v>
      </c>
      <c r="C45" s="30" t="s">
        <v>167</v>
      </c>
      <c r="D45" s="31" t="s">
        <v>83</v>
      </c>
    </row>
    <row r="46" spans="1:4" ht="34.5">
      <c r="A46" s="28" t="s">
        <v>168</v>
      </c>
      <c r="B46" s="29" t="s">
        <v>169</v>
      </c>
      <c r="C46" s="30" t="s">
        <v>170</v>
      </c>
      <c r="D46" s="31" t="s">
        <v>98</v>
      </c>
    </row>
    <row r="47" spans="1:4" ht="23.25">
      <c r="A47" s="28" t="s">
        <v>171</v>
      </c>
      <c r="B47" s="29" t="s">
        <v>172</v>
      </c>
      <c r="C47" s="30" t="s">
        <v>173</v>
      </c>
      <c r="D47" s="31" t="s">
        <v>83</v>
      </c>
    </row>
    <row r="48" spans="1:4" ht="45.75">
      <c r="A48" s="28" t="s">
        <v>174</v>
      </c>
      <c r="B48" s="29" t="s">
        <v>175</v>
      </c>
      <c r="C48" s="30" t="s">
        <v>176</v>
      </c>
      <c r="D48" s="31" t="s">
        <v>177</v>
      </c>
    </row>
    <row r="49" spans="1:4" ht="17.25" customHeight="1">
      <c r="A49" s="25" t="s">
        <v>178</v>
      </c>
      <c r="B49" s="34" t="s">
        <v>179</v>
      </c>
      <c r="C49" s="34"/>
      <c r="D49" s="27"/>
    </row>
    <row r="50" spans="1:4" ht="34.5">
      <c r="A50" s="28" t="s">
        <v>180</v>
      </c>
      <c r="B50" s="29" t="s">
        <v>181</v>
      </c>
      <c r="C50" s="30" t="s">
        <v>182</v>
      </c>
      <c r="D50" s="31" t="s">
        <v>83</v>
      </c>
    </row>
    <row r="51" spans="1:4" ht="23.25">
      <c r="A51" s="28" t="s">
        <v>183</v>
      </c>
      <c r="B51" s="29" t="s">
        <v>184</v>
      </c>
      <c r="C51" s="30" t="s">
        <v>185</v>
      </c>
      <c r="D51" s="31" t="s">
        <v>98</v>
      </c>
    </row>
    <row r="52" spans="1:4" ht="23.25">
      <c r="A52" s="28" t="s">
        <v>186</v>
      </c>
      <c r="B52" s="29" t="s">
        <v>187</v>
      </c>
      <c r="C52" s="30" t="s">
        <v>188</v>
      </c>
      <c r="D52" s="31" t="s">
        <v>98</v>
      </c>
    </row>
    <row r="53" spans="1:4" ht="23.25">
      <c r="A53" s="28" t="s">
        <v>189</v>
      </c>
      <c r="B53" s="29" t="s">
        <v>190</v>
      </c>
      <c r="C53" s="30" t="s">
        <v>191</v>
      </c>
      <c r="D53" s="31" t="s">
        <v>98</v>
      </c>
    </row>
    <row r="54" spans="1:4" ht="34.5">
      <c r="A54" s="28" t="s">
        <v>192</v>
      </c>
      <c r="B54" s="29" t="s">
        <v>193</v>
      </c>
      <c r="C54" s="30" t="s">
        <v>194</v>
      </c>
      <c r="D54" s="31" t="s">
        <v>58</v>
      </c>
    </row>
    <row r="55" spans="1:4" ht="34.5">
      <c r="A55" s="28" t="s">
        <v>195</v>
      </c>
      <c r="B55" s="29" t="s">
        <v>196</v>
      </c>
      <c r="C55" s="30" t="s">
        <v>197</v>
      </c>
      <c r="D55" s="31" t="s">
        <v>58</v>
      </c>
    </row>
    <row r="56" spans="1:4" ht="24.75">
      <c r="A56" s="28" t="s">
        <v>198</v>
      </c>
      <c r="B56" s="29" t="s">
        <v>199</v>
      </c>
      <c r="C56" s="30" t="s">
        <v>200</v>
      </c>
      <c r="D56" s="31" t="s">
        <v>58</v>
      </c>
    </row>
    <row r="57" spans="1:4" ht="22.5" customHeight="1">
      <c r="A57" s="22">
        <v>10</v>
      </c>
      <c r="B57" s="23" t="s">
        <v>201</v>
      </c>
      <c r="C57" s="23"/>
      <c r="D57" s="32"/>
    </row>
    <row r="58" spans="1:4" ht="17.25" customHeight="1">
      <c r="A58" s="25" t="s">
        <v>202</v>
      </c>
      <c r="B58" s="34" t="s">
        <v>203</v>
      </c>
      <c r="C58" s="34"/>
      <c r="D58" s="27"/>
    </row>
    <row r="59" spans="1:4" ht="24.75">
      <c r="A59" s="28" t="s">
        <v>204</v>
      </c>
      <c r="B59" s="29" t="s">
        <v>205</v>
      </c>
      <c r="C59" s="30" t="s">
        <v>206</v>
      </c>
      <c r="D59" s="31" t="s">
        <v>98</v>
      </c>
    </row>
    <row r="60" spans="1:4" ht="23.25">
      <c r="A60" s="28" t="s">
        <v>207</v>
      </c>
      <c r="B60" s="29" t="s">
        <v>208</v>
      </c>
      <c r="C60" s="30" t="s">
        <v>209</v>
      </c>
      <c r="D60" s="31" t="s">
        <v>98</v>
      </c>
    </row>
    <row r="61" spans="1:4" ht="34.5">
      <c r="A61" s="28" t="s">
        <v>210</v>
      </c>
      <c r="B61" s="29" t="s">
        <v>211</v>
      </c>
      <c r="C61" s="30" t="s">
        <v>212</v>
      </c>
      <c r="D61" s="31" t="s">
        <v>58</v>
      </c>
    </row>
    <row r="62" spans="1:4" ht="24.75">
      <c r="A62" s="28" t="s">
        <v>213</v>
      </c>
      <c r="B62" s="29" t="s">
        <v>214</v>
      </c>
      <c r="C62" s="30" t="s">
        <v>215</v>
      </c>
      <c r="D62" s="31" t="s">
        <v>98</v>
      </c>
    </row>
    <row r="63" spans="1:4" ht="17.25" customHeight="1">
      <c r="A63" s="25" t="s">
        <v>216</v>
      </c>
      <c r="B63" s="34" t="s">
        <v>217</v>
      </c>
      <c r="C63" s="34"/>
      <c r="D63" s="27"/>
    </row>
    <row r="64" spans="1:4" ht="34.5">
      <c r="A64" s="28" t="s">
        <v>218</v>
      </c>
      <c r="B64" s="29" t="s">
        <v>219</v>
      </c>
      <c r="C64" s="30" t="s">
        <v>220</v>
      </c>
      <c r="D64" s="31" t="s">
        <v>58</v>
      </c>
    </row>
    <row r="65" spans="1:4" ht="24.75">
      <c r="A65" s="28" t="s">
        <v>221</v>
      </c>
      <c r="B65" s="29" t="s">
        <v>222</v>
      </c>
      <c r="C65" s="30" t="s">
        <v>223</v>
      </c>
      <c r="D65" s="31" t="s">
        <v>58</v>
      </c>
    </row>
    <row r="66" spans="1:4" ht="45.75">
      <c r="A66" s="28" t="s">
        <v>224</v>
      </c>
      <c r="B66" s="29" t="s">
        <v>225</v>
      </c>
      <c r="C66" s="30" t="s">
        <v>226</v>
      </c>
      <c r="D66" s="31" t="s">
        <v>58</v>
      </c>
    </row>
    <row r="67" spans="1:4" ht="17.25" customHeight="1">
      <c r="A67" s="25" t="s">
        <v>227</v>
      </c>
      <c r="B67" s="34" t="s">
        <v>228</v>
      </c>
      <c r="C67" s="34"/>
      <c r="D67" s="27"/>
    </row>
    <row r="68" spans="1:4" ht="21.75">
      <c r="A68" s="28" t="s">
        <v>229</v>
      </c>
      <c r="B68" s="13" t="s">
        <v>230</v>
      </c>
      <c r="C68" s="30" t="s">
        <v>231</v>
      </c>
      <c r="D68" s="31" t="s">
        <v>58</v>
      </c>
    </row>
    <row r="69" spans="1:4" ht="34.5">
      <c r="A69" s="28" t="s">
        <v>232</v>
      </c>
      <c r="B69" s="13" t="s">
        <v>233</v>
      </c>
      <c r="C69" s="30" t="s">
        <v>234</v>
      </c>
      <c r="D69" s="31" t="s">
        <v>58</v>
      </c>
    </row>
    <row r="70" spans="1:4" ht="17.25" customHeight="1">
      <c r="A70" s="25" t="s">
        <v>235</v>
      </c>
      <c r="B70" s="34" t="s">
        <v>236</v>
      </c>
      <c r="C70" s="34"/>
      <c r="D70" s="27"/>
    </row>
    <row r="71" spans="1:4" ht="32.25">
      <c r="A71" s="28" t="s">
        <v>237</v>
      </c>
      <c r="B71" s="29" t="s">
        <v>238</v>
      </c>
      <c r="C71" s="30" t="s">
        <v>239</v>
      </c>
      <c r="D71" s="31" t="s">
        <v>98</v>
      </c>
    </row>
    <row r="72" spans="1:4" ht="34.5">
      <c r="A72" s="28" t="s">
        <v>240</v>
      </c>
      <c r="B72" s="29" t="s">
        <v>241</v>
      </c>
      <c r="C72" s="30" t="s">
        <v>242</v>
      </c>
      <c r="D72" s="31" t="s">
        <v>58</v>
      </c>
    </row>
    <row r="73" spans="1:4" ht="17.25" customHeight="1">
      <c r="A73" s="25" t="s">
        <v>243</v>
      </c>
      <c r="B73" s="34" t="s">
        <v>244</v>
      </c>
      <c r="C73" s="34"/>
      <c r="D73" s="27"/>
    </row>
    <row r="74" spans="1:4" ht="21.75">
      <c r="A74" s="28" t="s">
        <v>245</v>
      </c>
      <c r="B74" s="29" t="s">
        <v>246</v>
      </c>
      <c r="C74" s="30" t="s">
        <v>247</v>
      </c>
      <c r="D74" s="31" t="s">
        <v>98</v>
      </c>
    </row>
    <row r="75" spans="1:4" ht="17.25" customHeight="1">
      <c r="A75" s="25" t="s">
        <v>248</v>
      </c>
      <c r="B75" s="34" t="s">
        <v>249</v>
      </c>
      <c r="C75" s="34"/>
      <c r="D75" s="27"/>
    </row>
    <row r="76" spans="1:4" ht="32.25">
      <c r="A76" s="28" t="s">
        <v>250</v>
      </c>
      <c r="B76" s="29" t="s">
        <v>251</v>
      </c>
      <c r="C76" s="30" t="s">
        <v>252</v>
      </c>
      <c r="D76" s="31" t="s">
        <v>83</v>
      </c>
    </row>
    <row r="77" spans="1:4" ht="34.5" customHeight="1">
      <c r="A77" s="28" t="s">
        <v>253</v>
      </c>
      <c r="B77" s="29" t="s">
        <v>254</v>
      </c>
      <c r="C77" s="30" t="s">
        <v>255</v>
      </c>
      <c r="D77" s="31" t="s">
        <v>58</v>
      </c>
    </row>
    <row r="78" spans="1:4" ht="17.25" customHeight="1">
      <c r="A78" s="25" t="s">
        <v>256</v>
      </c>
      <c r="B78" s="34" t="s">
        <v>257</v>
      </c>
      <c r="C78" s="34"/>
      <c r="D78" s="27"/>
    </row>
    <row r="79" spans="1:4" ht="12.75">
      <c r="A79" s="28" t="s">
        <v>258</v>
      </c>
      <c r="B79" s="29" t="s">
        <v>259</v>
      </c>
      <c r="C79" s="30" t="s">
        <v>260</v>
      </c>
      <c r="D79" s="31" t="s">
        <v>58</v>
      </c>
    </row>
    <row r="80" spans="1:4" ht="21.75">
      <c r="A80" s="28" t="s">
        <v>261</v>
      </c>
      <c r="B80" s="29" t="s">
        <v>262</v>
      </c>
      <c r="C80" s="30" t="s">
        <v>263</v>
      </c>
      <c r="D80" s="31" t="s">
        <v>98</v>
      </c>
    </row>
    <row r="81" spans="1:4" ht="23.25" customHeight="1">
      <c r="A81" s="28" t="s">
        <v>264</v>
      </c>
      <c r="B81" s="29" t="s">
        <v>265</v>
      </c>
      <c r="C81" s="30" t="s">
        <v>266</v>
      </c>
      <c r="D81" s="31" t="s">
        <v>58</v>
      </c>
    </row>
    <row r="82" spans="1:4" ht="23.25">
      <c r="A82" s="28" t="s">
        <v>267</v>
      </c>
      <c r="B82" s="29" t="s">
        <v>268</v>
      </c>
      <c r="C82" s="30" t="s">
        <v>269</v>
      </c>
      <c r="D82" s="31" t="s">
        <v>83</v>
      </c>
    </row>
    <row r="83" spans="1:4" ht="17.25" customHeight="1">
      <c r="A83" s="25" t="s">
        <v>270</v>
      </c>
      <c r="B83" s="34" t="s">
        <v>271</v>
      </c>
      <c r="C83" s="34"/>
      <c r="D83" s="27"/>
    </row>
    <row r="84" spans="1:4" ht="23.25">
      <c r="A84" s="28" t="s">
        <v>272</v>
      </c>
      <c r="B84" s="29" t="s">
        <v>273</v>
      </c>
      <c r="C84" s="30" t="s">
        <v>274</v>
      </c>
      <c r="D84" s="31" t="s">
        <v>98</v>
      </c>
    </row>
    <row r="85" spans="1:4" ht="21.75">
      <c r="A85" s="28" t="s">
        <v>275</v>
      </c>
      <c r="B85" s="29" t="s">
        <v>276</v>
      </c>
      <c r="C85" s="30" t="s">
        <v>277</v>
      </c>
      <c r="D85" s="31" t="s">
        <v>98</v>
      </c>
    </row>
    <row r="86" spans="1:4" ht="24" customHeight="1">
      <c r="A86" s="28" t="s">
        <v>278</v>
      </c>
      <c r="B86" s="29" t="s">
        <v>279</v>
      </c>
      <c r="C86" s="30" t="s">
        <v>280</v>
      </c>
      <c r="D86" s="31" t="s">
        <v>98</v>
      </c>
    </row>
    <row r="87" spans="1:4" ht="12">
      <c r="A87" s="28" t="s">
        <v>281</v>
      </c>
      <c r="B87" s="29" t="s">
        <v>282</v>
      </c>
      <c r="C87" s="30" t="s">
        <v>283</v>
      </c>
      <c r="D87" s="31" t="s">
        <v>98</v>
      </c>
    </row>
    <row r="88" spans="1:4" ht="23.25">
      <c r="A88" s="28" t="s">
        <v>284</v>
      </c>
      <c r="B88" s="29" t="s">
        <v>285</v>
      </c>
      <c r="C88" s="30" t="s">
        <v>286</v>
      </c>
      <c r="D88" s="31" t="s">
        <v>98</v>
      </c>
    </row>
    <row r="89" spans="1:4" ht="17.25" customHeight="1">
      <c r="A89" s="25" t="s">
        <v>287</v>
      </c>
      <c r="B89" s="34" t="s">
        <v>288</v>
      </c>
      <c r="C89" s="34"/>
      <c r="D89" s="27"/>
    </row>
    <row r="90" spans="1:4" ht="32.25">
      <c r="A90" s="28" t="s">
        <v>289</v>
      </c>
      <c r="B90" s="29" t="s">
        <v>290</v>
      </c>
      <c r="C90" s="30" t="s">
        <v>291</v>
      </c>
      <c r="D90" s="31" t="s">
        <v>177</v>
      </c>
    </row>
    <row r="91" spans="1:4" ht="32.25">
      <c r="A91" s="28" t="s">
        <v>292</v>
      </c>
      <c r="B91" s="29" t="s">
        <v>293</v>
      </c>
      <c r="C91" s="30" t="s">
        <v>294</v>
      </c>
      <c r="D91" s="31" t="s">
        <v>177</v>
      </c>
    </row>
    <row r="92" spans="1:4" ht="23.25">
      <c r="A92" s="28" t="s">
        <v>295</v>
      </c>
      <c r="B92" s="29" t="s">
        <v>296</v>
      </c>
      <c r="C92" s="30" t="s">
        <v>297</v>
      </c>
      <c r="D92" s="31" t="s">
        <v>83</v>
      </c>
    </row>
    <row r="93" spans="1:4" ht="17.25" customHeight="1">
      <c r="A93" s="25" t="s">
        <v>298</v>
      </c>
      <c r="B93" s="34" t="s">
        <v>299</v>
      </c>
      <c r="C93" s="34"/>
      <c r="D93" s="27"/>
    </row>
    <row r="94" spans="1:4" ht="42.75">
      <c r="A94" s="28" t="s">
        <v>300</v>
      </c>
      <c r="B94" s="29" t="s">
        <v>301</v>
      </c>
      <c r="C94" s="30" t="s">
        <v>302</v>
      </c>
      <c r="D94" s="31" t="s">
        <v>98</v>
      </c>
    </row>
    <row r="95" spans="1:4" ht="21.75">
      <c r="A95" s="28" t="s">
        <v>303</v>
      </c>
      <c r="B95" s="29" t="s">
        <v>304</v>
      </c>
      <c r="C95" s="30" t="s">
        <v>305</v>
      </c>
      <c r="D95" s="31" t="s">
        <v>98</v>
      </c>
    </row>
    <row r="96" spans="1:4" ht="24">
      <c r="A96" s="28" t="s">
        <v>306</v>
      </c>
      <c r="B96" s="29" t="s">
        <v>307</v>
      </c>
      <c r="C96" s="30" t="s">
        <v>308</v>
      </c>
      <c r="D96" s="31" t="s">
        <v>58</v>
      </c>
    </row>
    <row r="97" spans="1:4" ht="23.25">
      <c r="A97" s="28" t="s">
        <v>309</v>
      </c>
      <c r="B97" s="29" t="s">
        <v>310</v>
      </c>
      <c r="C97" s="30" t="s">
        <v>311</v>
      </c>
      <c r="D97" s="31" t="s">
        <v>98</v>
      </c>
    </row>
    <row r="98" spans="1:4" ht="12.75">
      <c r="A98" s="28" t="s">
        <v>312</v>
      </c>
      <c r="B98" s="29" t="s">
        <v>313</v>
      </c>
      <c r="C98" s="30" t="s">
        <v>314</v>
      </c>
      <c r="D98" s="31" t="s">
        <v>58</v>
      </c>
    </row>
    <row r="99" spans="1:4" ht="32.25">
      <c r="A99" s="28" t="s">
        <v>315</v>
      </c>
      <c r="B99" s="29" t="s">
        <v>316</v>
      </c>
      <c r="C99" s="30" t="s">
        <v>317</v>
      </c>
      <c r="D99" s="31" t="s">
        <v>83</v>
      </c>
    </row>
    <row r="100" spans="1:4" ht="22.5" customHeight="1">
      <c r="A100" s="22">
        <v>11</v>
      </c>
      <c r="B100" s="23" t="s">
        <v>318</v>
      </c>
      <c r="C100" s="23"/>
      <c r="D100" s="32"/>
    </row>
    <row r="101" spans="1:4" ht="17.25" customHeight="1">
      <c r="A101" s="25" t="s">
        <v>319</v>
      </c>
      <c r="B101" s="34" t="s">
        <v>320</v>
      </c>
      <c r="C101" s="34"/>
      <c r="D101" s="27"/>
    </row>
    <row r="102" spans="1:4" ht="21.75">
      <c r="A102" s="28" t="s">
        <v>321</v>
      </c>
      <c r="B102" s="29" t="s">
        <v>322</v>
      </c>
      <c r="C102" s="30" t="s">
        <v>323</v>
      </c>
      <c r="D102" s="31" t="s">
        <v>98</v>
      </c>
    </row>
    <row r="103" spans="1:4" ht="17.25" customHeight="1">
      <c r="A103" s="25" t="s">
        <v>324</v>
      </c>
      <c r="B103" s="34" t="s">
        <v>325</v>
      </c>
      <c r="C103" s="34"/>
      <c r="D103" s="27"/>
    </row>
    <row r="104" spans="1:4" ht="21.75">
      <c r="A104" s="28" t="s">
        <v>326</v>
      </c>
      <c r="B104" s="29" t="s">
        <v>327</v>
      </c>
      <c r="C104" s="30" t="s">
        <v>328</v>
      </c>
      <c r="D104" s="31" t="s">
        <v>98</v>
      </c>
    </row>
    <row r="105" spans="1:4" ht="12">
      <c r="A105" s="28" t="s">
        <v>329</v>
      </c>
      <c r="B105" s="29" t="s">
        <v>330</v>
      </c>
      <c r="C105" s="30" t="s">
        <v>331</v>
      </c>
      <c r="D105" s="31" t="s">
        <v>98</v>
      </c>
    </row>
    <row r="106" spans="1:4" ht="12.75">
      <c r="A106" s="28" t="s">
        <v>332</v>
      </c>
      <c r="B106" s="29" t="s">
        <v>333</v>
      </c>
      <c r="C106" s="30" t="s">
        <v>334</v>
      </c>
      <c r="D106" s="31" t="s">
        <v>98</v>
      </c>
    </row>
    <row r="107" spans="1:4" ht="24.75">
      <c r="A107" s="28" t="s">
        <v>335</v>
      </c>
      <c r="B107" s="29" t="s">
        <v>336</v>
      </c>
      <c r="C107" s="30" t="s">
        <v>337</v>
      </c>
      <c r="D107" s="31" t="s">
        <v>58</v>
      </c>
    </row>
    <row r="108" spans="1:4" ht="17.25" customHeight="1">
      <c r="A108" s="25" t="s">
        <v>338</v>
      </c>
      <c r="B108" s="34" t="s">
        <v>339</v>
      </c>
      <c r="C108" s="34"/>
      <c r="D108" s="27"/>
    </row>
    <row r="109" spans="1:4" ht="21.75">
      <c r="A109" s="28" t="s">
        <v>340</v>
      </c>
      <c r="B109" s="29" t="s">
        <v>341</v>
      </c>
      <c r="C109" s="30" t="s">
        <v>342</v>
      </c>
      <c r="D109" s="31" t="s">
        <v>98</v>
      </c>
    </row>
    <row r="110" spans="1:4" ht="12">
      <c r="A110" s="28" t="s">
        <v>343</v>
      </c>
      <c r="B110" s="29" t="s">
        <v>344</v>
      </c>
      <c r="C110" s="30" t="s">
        <v>345</v>
      </c>
      <c r="D110" s="31" t="s">
        <v>98</v>
      </c>
    </row>
    <row r="111" spans="1:4" ht="32.25">
      <c r="A111" s="28" t="s">
        <v>346</v>
      </c>
      <c r="B111" s="29" t="s">
        <v>347</v>
      </c>
      <c r="C111" s="30" t="s">
        <v>348</v>
      </c>
      <c r="D111" s="31" t="s">
        <v>98</v>
      </c>
    </row>
    <row r="112" spans="1:4" ht="17.25" customHeight="1">
      <c r="A112" s="25" t="s">
        <v>349</v>
      </c>
      <c r="B112" s="34" t="s">
        <v>350</v>
      </c>
      <c r="C112" s="34"/>
      <c r="D112" s="27"/>
    </row>
    <row r="113" spans="1:4" ht="21.75">
      <c r="A113" s="28" t="s">
        <v>351</v>
      </c>
      <c r="B113" s="29" t="s">
        <v>352</v>
      </c>
      <c r="C113" s="30" t="s">
        <v>353</v>
      </c>
      <c r="D113" s="31" t="s">
        <v>98</v>
      </c>
    </row>
    <row r="114" spans="1:4" ht="23.25">
      <c r="A114" s="28" t="s">
        <v>354</v>
      </c>
      <c r="B114" s="29" t="s">
        <v>355</v>
      </c>
      <c r="C114" s="30" t="s">
        <v>356</v>
      </c>
      <c r="D114" s="31" t="s">
        <v>98</v>
      </c>
    </row>
    <row r="115" spans="1:4" ht="23.25">
      <c r="A115" s="28" t="s">
        <v>357</v>
      </c>
      <c r="B115" s="29" t="s">
        <v>358</v>
      </c>
      <c r="C115" s="30" t="s">
        <v>359</v>
      </c>
      <c r="D115" s="31" t="s">
        <v>177</v>
      </c>
    </row>
    <row r="116" spans="1:4" ht="23.25">
      <c r="A116" s="28" t="s">
        <v>360</v>
      </c>
      <c r="B116" s="29" t="s">
        <v>361</v>
      </c>
      <c r="C116" s="30" t="s">
        <v>362</v>
      </c>
      <c r="D116" s="31" t="s">
        <v>177</v>
      </c>
    </row>
    <row r="117" spans="1:4" ht="23.25">
      <c r="A117" s="28" t="s">
        <v>363</v>
      </c>
      <c r="B117" s="29" t="s">
        <v>364</v>
      </c>
      <c r="C117" s="30" t="s">
        <v>365</v>
      </c>
      <c r="D117" s="31" t="s">
        <v>58</v>
      </c>
    </row>
    <row r="118" spans="1:4" ht="42.75">
      <c r="A118" s="28" t="s">
        <v>366</v>
      </c>
      <c r="B118" s="29" t="s">
        <v>367</v>
      </c>
      <c r="C118" s="30" t="s">
        <v>368</v>
      </c>
      <c r="D118" s="31" t="s">
        <v>177</v>
      </c>
    </row>
    <row r="119" spans="1:4" ht="32.25">
      <c r="A119" s="28" t="s">
        <v>369</v>
      </c>
      <c r="B119" s="29" t="s">
        <v>370</v>
      </c>
      <c r="C119" s="30" t="s">
        <v>371</v>
      </c>
      <c r="D119" s="31" t="s">
        <v>177</v>
      </c>
    </row>
    <row r="120" spans="1:4" ht="17.25" customHeight="1">
      <c r="A120" s="25" t="s">
        <v>372</v>
      </c>
      <c r="B120" s="34" t="s">
        <v>373</v>
      </c>
      <c r="C120" s="34"/>
      <c r="D120" s="27"/>
    </row>
    <row r="121" spans="1:4" ht="23.25">
      <c r="A121" s="28" t="s">
        <v>374</v>
      </c>
      <c r="B121" s="29" t="s">
        <v>375</v>
      </c>
      <c r="C121" s="30" t="s">
        <v>376</v>
      </c>
      <c r="D121" s="31" t="s">
        <v>83</v>
      </c>
    </row>
    <row r="122" spans="1:4" ht="32.25">
      <c r="A122" s="28" t="s">
        <v>377</v>
      </c>
      <c r="B122" s="29" t="s">
        <v>378</v>
      </c>
      <c r="C122" s="30" t="s">
        <v>379</v>
      </c>
      <c r="D122" s="31" t="s">
        <v>83</v>
      </c>
    </row>
    <row r="123" spans="1:4" ht="21.75">
      <c r="A123" s="28" t="s">
        <v>380</v>
      </c>
      <c r="B123" s="29" t="s">
        <v>381</v>
      </c>
      <c r="C123" s="30" t="s">
        <v>382</v>
      </c>
      <c r="D123" s="31" t="s">
        <v>83</v>
      </c>
    </row>
    <row r="124" spans="1:4" ht="21.75">
      <c r="A124" s="28" t="s">
        <v>383</v>
      </c>
      <c r="B124" s="29" t="s">
        <v>384</v>
      </c>
      <c r="C124" s="30" t="s">
        <v>385</v>
      </c>
      <c r="D124" s="31" t="s">
        <v>83</v>
      </c>
    </row>
    <row r="125" spans="1:4" ht="12">
      <c r="A125" s="28" t="s">
        <v>386</v>
      </c>
      <c r="B125" s="29" t="s">
        <v>387</v>
      </c>
      <c r="C125" s="30" t="s">
        <v>388</v>
      </c>
      <c r="D125" s="31" t="s">
        <v>83</v>
      </c>
    </row>
    <row r="126" spans="1:4" ht="21.75">
      <c r="A126" s="28" t="s">
        <v>389</v>
      </c>
      <c r="B126" s="29" t="s">
        <v>390</v>
      </c>
      <c r="C126" s="30" t="s">
        <v>391</v>
      </c>
      <c r="D126" s="31" t="s">
        <v>83</v>
      </c>
    </row>
    <row r="127" spans="1:4" ht="17.25" customHeight="1">
      <c r="A127" s="25" t="s">
        <v>392</v>
      </c>
      <c r="B127" s="34" t="s">
        <v>393</v>
      </c>
      <c r="C127" s="34"/>
      <c r="D127" s="27"/>
    </row>
    <row r="128" spans="1:4" ht="32.25">
      <c r="A128" s="28" t="s">
        <v>394</v>
      </c>
      <c r="B128" s="29" t="s">
        <v>395</v>
      </c>
      <c r="C128" s="30" t="s">
        <v>396</v>
      </c>
      <c r="D128" s="31" t="s">
        <v>83</v>
      </c>
    </row>
    <row r="129" spans="1:4" ht="12">
      <c r="A129" s="28" t="s">
        <v>397</v>
      </c>
      <c r="B129" s="29" t="s">
        <v>398</v>
      </c>
      <c r="C129" s="30" t="s">
        <v>399</v>
      </c>
      <c r="D129" s="31" t="s">
        <v>98</v>
      </c>
    </row>
    <row r="130" spans="1:4" ht="17.25" customHeight="1">
      <c r="A130" s="25" t="s">
        <v>400</v>
      </c>
      <c r="B130" s="34" t="s">
        <v>401</v>
      </c>
      <c r="C130" s="34"/>
      <c r="D130" s="27"/>
    </row>
    <row r="131" spans="1:4" ht="34.5">
      <c r="A131" s="28" t="s">
        <v>402</v>
      </c>
      <c r="B131" s="29" t="s">
        <v>403</v>
      </c>
      <c r="C131" s="30" t="s">
        <v>404</v>
      </c>
      <c r="D131" s="31" t="s">
        <v>58</v>
      </c>
    </row>
    <row r="132" spans="1:4" ht="21.75">
      <c r="A132" s="28" t="s">
        <v>405</v>
      </c>
      <c r="B132" s="29" t="s">
        <v>406</v>
      </c>
      <c r="C132" s="30" t="s">
        <v>407</v>
      </c>
      <c r="D132" s="31" t="s">
        <v>177</v>
      </c>
    </row>
    <row r="133" spans="1:4" ht="44.25" customHeight="1">
      <c r="A133" s="22">
        <v>12</v>
      </c>
      <c r="B133" s="23" t="s">
        <v>408</v>
      </c>
      <c r="C133" s="23"/>
      <c r="D133" s="32"/>
    </row>
    <row r="134" spans="1:4" ht="17.25" customHeight="1">
      <c r="A134" s="25" t="s">
        <v>409</v>
      </c>
      <c r="B134" s="34" t="s">
        <v>410</v>
      </c>
      <c r="C134" s="34"/>
      <c r="D134" s="27"/>
    </row>
    <row r="135" spans="1:4" ht="34.5">
      <c r="A135" s="28" t="s">
        <v>411</v>
      </c>
      <c r="B135" s="29" t="s">
        <v>412</v>
      </c>
      <c r="C135" s="30" t="s">
        <v>413</v>
      </c>
      <c r="D135" s="31" t="s">
        <v>58</v>
      </c>
    </row>
    <row r="136" spans="1:4" ht="17.25" customHeight="1">
      <c r="A136" s="25" t="s">
        <v>414</v>
      </c>
      <c r="B136" s="34" t="s">
        <v>415</v>
      </c>
      <c r="C136" s="34"/>
      <c r="D136" s="27"/>
    </row>
    <row r="137" spans="1:4" ht="21.75">
      <c r="A137" s="28" t="s">
        <v>416</v>
      </c>
      <c r="B137" s="29" t="s">
        <v>417</v>
      </c>
      <c r="C137" s="30" t="s">
        <v>418</v>
      </c>
      <c r="D137" s="31" t="s">
        <v>83</v>
      </c>
    </row>
    <row r="138" spans="1:4" ht="21.75">
      <c r="A138" s="28" t="s">
        <v>419</v>
      </c>
      <c r="B138" s="29" t="s">
        <v>420</v>
      </c>
      <c r="C138" s="30" t="s">
        <v>421</v>
      </c>
      <c r="D138" s="31" t="s">
        <v>83</v>
      </c>
    </row>
    <row r="139" spans="1:4" ht="21.75">
      <c r="A139" s="28" t="s">
        <v>422</v>
      </c>
      <c r="B139" s="29" t="s">
        <v>423</v>
      </c>
      <c r="C139" s="30" t="s">
        <v>424</v>
      </c>
      <c r="D139" s="31" t="s">
        <v>83</v>
      </c>
    </row>
    <row r="140" spans="1:4" ht="21.75">
      <c r="A140" s="28" t="s">
        <v>425</v>
      </c>
      <c r="B140" s="29" t="s">
        <v>426</v>
      </c>
      <c r="C140" s="30" t="s">
        <v>427</v>
      </c>
      <c r="D140" s="31" t="s">
        <v>83</v>
      </c>
    </row>
    <row r="141" spans="1:4" ht="17.25" customHeight="1">
      <c r="A141" s="25" t="s">
        <v>428</v>
      </c>
      <c r="B141" s="34" t="s">
        <v>429</v>
      </c>
      <c r="C141" s="34"/>
      <c r="D141" s="27"/>
    </row>
    <row r="142" spans="1:4" ht="23.25">
      <c r="A142" s="28" t="s">
        <v>430</v>
      </c>
      <c r="B142" s="29" t="s">
        <v>431</v>
      </c>
      <c r="C142" s="30" t="s">
        <v>432</v>
      </c>
      <c r="D142" s="31" t="s">
        <v>58</v>
      </c>
    </row>
    <row r="143" spans="1:4" ht="34.5">
      <c r="A143" s="28" t="s">
        <v>433</v>
      </c>
      <c r="B143" s="29" t="s">
        <v>434</v>
      </c>
      <c r="C143" s="30" t="s">
        <v>435</v>
      </c>
      <c r="D143" s="31" t="s">
        <v>58</v>
      </c>
    </row>
    <row r="144" spans="1:4" ht="17.25" customHeight="1">
      <c r="A144" s="25" t="s">
        <v>436</v>
      </c>
      <c r="B144" s="34" t="s">
        <v>437</v>
      </c>
      <c r="C144" s="34"/>
      <c r="D144" s="27"/>
    </row>
    <row r="145" spans="1:4" ht="21.75">
      <c r="A145" s="28" t="s">
        <v>438</v>
      </c>
      <c r="B145" s="29" t="s">
        <v>439</v>
      </c>
      <c r="C145" s="30" t="s">
        <v>440</v>
      </c>
      <c r="D145" s="31" t="s">
        <v>98</v>
      </c>
    </row>
    <row r="146" spans="1:4" ht="24.75">
      <c r="A146" s="28" t="s">
        <v>441</v>
      </c>
      <c r="B146" s="29" t="s">
        <v>442</v>
      </c>
      <c r="C146" s="30" t="s">
        <v>443</v>
      </c>
      <c r="D146" s="31" t="s">
        <v>58</v>
      </c>
    </row>
    <row r="147" spans="1:4" ht="23.25">
      <c r="A147" s="28" t="s">
        <v>444</v>
      </c>
      <c r="B147" s="29" t="s">
        <v>445</v>
      </c>
      <c r="C147" s="30" t="s">
        <v>446</v>
      </c>
      <c r="D147" s="31" t="s">
        <v>83</v>
      </c>
    </row>
    <row r="148" spans="1:4" ht="17.25" customHeight="1">
      <c r="A148" s="25" t="s">
        <v>447</v>
      </c>
      <c r="B148" s="34" t="s">
        <v>448</v>
      </c>
      <c r="C148" s="34"/>
      <c r="D148" s="27"/>
    </row>
    <row r="149" spans="1:4" ht="21.75">
      <c r="A149" s="28" t="s">
        <v>449</v>
      </c>
      <c r="B149" s="29" t="s">
        <v>450</v>
      </c>
      <c r="C149" s="30" t="s">
        <v>451</v>
      </c>
      <c r="D149" s="31" t="s">
        <v>58</v>
      </c>
    </row>
    <row r="150" spans="1:4" ht="34.5">
      <c r="A150" s="28" t="s">
        <v>452</v>
      </c>
      <c r="B150" s="29" t="s">
        <v>453</v>
      </c>
      <c r="C150" s="30" t="s">
        <v>454</v>
      </c>
      <c r="D150" s="31" t="s">
        <v>58</v>
      </c>
    </row>
    <row r="151" spans="1:4" ht="23.25">
      <c r="A151" s="28" t="s">
        <v>455</v>
      </c>
      <c r="B151" s="29" t="s">
        <v>456</v>
      </c>
      <c r="C151" s="30" t="s">
        <v>457</v>
      </c>
      <c r="D151" s="31" t="s">
        <v>177</v>
      </c>
    </row>
    <row r="152" spans="1:4" ht="12.75">
      <c r="A152" s="28" t="s">
        <v>458</v>
      </c>
      <c r="B152" s="29" t="s">
        <v>459</v>
      </c>
      <c r="C152" s="30" t="s">
        <v>460</v>
      </c>
      <c r="D152" s="31" t="s">
        <v>58</v>
      </c>
    </row>
    <row r="153" spans="1:4" ht="23.25">
      <c r="A153" s="28" t="s">
        <v>461</v>
      </c>
      <c r="B153" s="29" t="s">
        <v>462</v>
      </c>
      <c r="C153" s="30" t="s">
        <v>463</v>
      </c>
      <c r="D153" s="31" t="s">
        <v>177</v>
      </c>
    </row>
    <row r="154" spans="1:4" ht="17.25" customHeight="1">
      <c r="A154" s="25" t="s">
        <v>464</v>
      </c>
      <c r="B154" s="34" t="s">
        <v>465</v>
      </c>
      <c r="C154" s="34"/>
      <c r="D154" s="27"/>
    </row>
    <row r="155" spans="1:4" ht="34.5">
      <c r="A155" s="28" t="s">
        <v>466</v>
      </c>
      <c r="B155" s="29" t="s">
        <v>467</v>
      </c>
      <c r="C155" s="30" t="s">
        <v>468</v>
      </c>
      <c r="D155" s="31" t="s">
        <v>58</v>
      </c>
    </row>
    <row r="156" spans="1:4" ht="21.75" customHeight="1">
      <c r="A156" s="22">
        <v>13</v>
      </c>
      <c r="B156" s="23" t="s">
        <v>469</v>
      </c>
      <c r="C156" s="23"/>
      <c r="D156" s="32"/>
    </row>
    <row r="157" spans="1:4" ht="17.25" customHeight="1">
      <c r="A157" s="25" t="s">
        <v>470</v>
      </c>
      <c r="B157" s="34" t="s">
        <v>471</v>
      </c>
      <c r="C157" s="34"/>
      <c r="D157" s="27"/>
    </row>
    <row r="158" spans="1:4" ht="24.75">
      <c r="A158" s="28" t="s">
        <v>472</v>
      </c>
      <c r="B158" s="29" t="s">
        <v>473</v>
      </c>
      <c r="C158" s="30" t="s">
        <v>474</v>
      </c>
      <c r="D158" s="31" t="s">
        <v>58</v>
      </c>
    </row>
    <row r="159" spans="1:4" ht="34.5">
      <c r="A159" s="28" t="s">
        <v>475</v>
      </c>
      <c r="B159" s="29" t="s">
        <v>476</v>
      </c>
      <c r="C159" s="30" t="s">
        <v>477</v>
      </c>
      <c r="D159" s="31" t="s">
        <v>58</v>
      </c>
    </row>
    <row r="160" spans="1:4" ht="17.25" customHeight="1">
      <c r="A160" s="25" t="s">
        <v>478</v>
      </c>
      <c r="B160" s="34" t="s">
        <v>479</v>
      </c>
      <c r="C160" s="34"/>
      <c r="D160" s="27"/>
    </row>
    <row r="161" spans="1:4" ht="24.75">
      <c r="A161" s="28" t="s">
        <v>480</v>
      </c>
      <c r="B161" s="29" t="s">
        <v>203</v>
      </c>
      <c r="C161" s="30" t="s">
        <v>481</v>
      </c>
      <c r="D161" s="31" t="s">
        <v>58</v>
      </c>
    </row>
    <row r="162" spans="1:4" ht="24.75">
      <c r="A162" s="28" t="s">
        <v>482</v>
      </c>
      <c r="B162" s="29" t="s">
        <v>483</v>
      </c>
      <c r="C162" s="30" t="s">
        <v>484</v>
      </c>
      <c r="D162" s="31" t="s">
        <v>58</v>
      </c>
    </row>
    <row r="163" spans="1:4" ht="45.75">
      <c r="A163" s="28" t="s">
        <v>485</v>
      </c>
      <c r="B163" s="29" t="s">
        <v>486</v>
      </c>
      <c r="C163" s="30" t="s">
        <v>487</v>
      </c>
      <c r="D163" s="31" t="s">
        <v>58</v>
      </c>
    </row>
    <row r="164" spans="1:4" ht="22.5" customHeight="1">
      <c r="A164" s="22">
        <v>14</v>
      </c>
      <c r="B164" s="23" t="s">
        <v>488</v>
      </c>
      <c r="C164" s="23"/>
      <c r="D164" s="32"/>
    </row>
    <row r="165" spans="1:4" ht="33.75" customHeight="1">
      <c r="A165" s="25" t="s">
        <v>489</v>
      </c>
      <c r="B165" s="34" t="s">
        <v>490</v>
      </c>
      <c r="C165" s="34"/>
      <c r="D165" s="27"/>
    </row>
    <row r="166" spans="1:4" ht="36.75">
      <c r="A166" s="28" t="s">
        <v>491</v>
      </c>
      <c r="B166" s="29" t="s">
        <v>492</v>
      </c>
      <c r="C166" s="30" t="s">
        <v>493</v>
      </c>
      <c r="D166" s="31" t="s">
        <v>58</v>
      </c>
    </row>
    <row r="167" spans="1:4" ht="34.5">
      <c r="A167" s="28" t="s">
        <v>494</v>
      </c>
      <c r="B167" s="29" t="s">
        <v>495</v>
      </c>
      <c r="C167" s="30" t="s">
        <v>496</v>
      </c>
      <c r="D167" s="31" t="s">
        <v>58</v>
      </c>
    </row>
    <row r="168" spans="1:4" ht="36.75">
      <c r="A168" s="28" t="s">
        <v>497</v>
      </c>
      <c r="B168" s="29" t="s">
        <v>498</v>
      </c>
      <c r="C168" s="30" t="s">
        <v>499</v>
      </c>
      <c r="D168" s="31" t="s">
        <v>58</v>
      </c>
    </row>
    <row r="169" spans="1:4" ht="45.75">
      <c r="A169" s="28" t="s">
        <v>500</v>
      </c>
      <c r="B169" s="29" t="s">
        <v>501</v>
      </c>
      <c r="C169" s="30" t="s">
        <v>502</v>
      </c>
      <c r="D169" s="31" t="s">
        <v>58</v>
      </c>
    </row>
    <row r="170" spans="1:4" ht="36.75">
      <c r="A170" s="28" t="s">
        <v>503</v>
      </c>
      <c r="B170" s="29" t="s">
        <v>504</v>
      </c>
      <c r="C170" s="30" t="s">
        <v>505</v>
      </c>
      <c r="D170" s="31" t="s">
        <v>58</v>
      </c>
    </row>
    <row r="171" spans="1:4" ht="22.5" customHeight="1">
      <c r="A171" s="22">
        <v>15</v>
      </c>
      <c r="B171" s="23" t="s">
        <v>506</v>
      </c>
      <c r="C171" s="23"/>
      <c r="D171" s="32"/>
    </row>
    <row r="172" spans="1:4" ht="17.25" customHeight="1">
      <c r="A172" s="25" t="s">
        <v>507</v>
      </c>
      <c r="B172" s="34" t="s">
        <v>508</v>
      </c>
      <c r="C172" s="34"/>
      <c r="D172" s="27"/>
    </row>
    <row r="173" spans="1:4" ht="35.25" customHeight="1">
      <c r="A173" s="28" t="s">
        <v>509</v>
      </c>
      <c r="B173" s="29" t="s">
        <v>510</v>
      </c>
      <c r="C173" s="30" t="s">
        <v>511</v>
      </c>
      <c r="D173" s="31" t="s">
        <v>83</v>
      </c>
    </row>
    <row r="174" spans="1:4" ht="31.5" customHeight="1">
      <c r="A174" s="28" t="s">
        <v>512</v>
      </c>
      <c r="B174" s="29" t="s">
        <v>513</v>
      </c>
      <c r="C174" s="30" t="s">
        <v>514</v>
      </c>
      <c r="D174" s="31" t="s">
        <v>98</v>
      </c>
    </row>
    <row r="175" spans="1:4" ht="24.75" customHeight="1">
      <c r="A175" s="28" t="s">
        <v>515</v>
      </c>
      <c r="B175" s="29" t="s">
        <v>516</v>
      </c>
      <c r="C175" s="30" t="s">
        <v>517</v>
      </c>
      <c r="D175" s="31" t="s">
        <v>98</v>
      </c>
    </row>
    <row r="176" spans="1:4" ht="23.25">
      <c r="A176" s="28" t="s">
        <v>518</v>
      </c>
      <c r="B176" s="29" t="s">
        <v>519</v>
      </c>
      <c r="C176" s="30" t="s">
        <v>520</v>
      </c>
      <c r="D176" s="31" t="s">
        <v>98</v>
      </c>
    </row>
    <row r="177" spans="1:4" ht="36.75">
      <c r="A177" s="28" t="s">
        <v>521</v>
      </c>
      <c r="B177" s="29" t="s">
        <v>522</v>
      </c>
      <c r="C177" s="30" t="s">
        <v>523</v>
      </c>
      <c r="D177" s="31" t="s">
        <v>58</v>
      </c>
    </row>
    <row r="178" spans="1:4" ht="24.75">
      <c r="A178" s="28" t="s">
        <v>524</v>
      </c>
      <c r="B178" s="29" t="s">
        <v>525</v>
      </c>
      <c r="C178" s="30" t="s">
        <v>526</v>
      </c>
      <c r="D178" s="31" t="s">
        <v>58</v>
      </c>
    </row>
    <row r="179" spans="1:4" ht="17.25" customHeight="1">
      <c r="A179" s="25" t="s">
        <v>527</v>
      </c>
      <c r="B179" s="34" t="s">
        <v>528</v>
      </c>
      <c r="C179" s="34"/>
      <c r="D179" s="27"/>
    </row>
    <row r="180" spans="1:4" ht="34.5">
      <c r="A180" s="28" t="s">
        <v>529</v>
      </c>
      <c r="B180" s="29" t="s">
        <v>530</v>
      </c>
      <c r="C180" s="30" t="s">
        <v>531</v>
      </c>
      <c r="D180" s="31" t="s">
        <v>58</v>
      </c>
    </row>
    <row r="181" spans="1:4" ht="24.75">
      <c r="A181" s="28" t="s">
        <v>532</v>
      </c>
      <c r="B181" s="29" t="s">
        <v>533</v>
      </c>
      <c r="C181" s="30" t="s">
        <v>534</v>
      </c>
      <c r="D181" s="31" t="s">
        <v>58</v>
      </c>
    </row>
    <row r="182" spans="1:4" ht="17.25" customHeight="1">
      <c r="A182" s="25" t="s">
        <v>535</v>
      </c>
      <c r="B182" s="34" t="s">
        <v>536</v>
      </c>
      <c r="C182" s="34"/>
      <c r="D182" s="27"/>
    </row>
    <row r="183" spans="1:4" ht="34.5">
      <c r="A183" s="28" t="s">
        <v>537</v>
      </c>
      <c r="B183" s="29" t="s">
        <v>538</v>
      </c>
      <c r="C183" s="30" t="s">
        <v>539</v>
      </c>
      <c r="D183" s="31" t="s">
        <v>58</v>
      </c>
    </row>
    <row r="184" spans="1:4" ht="34.5">
      <c r="A184" s="28" t="s">
        <v>540</v>
      </c>
      <c r="B184" s="29" t="s">
        <v>541</v>
      </c>
      <c r="C184" s="30" t="s">
        <v>542</v>
      </c>
      <c r="D184" s="31" t="s">
        <v>58</v>
      </c>
    </row>
    <row r="185" spans="1:4" ht="12.75">
      <c r="A185" s="28"/>
      <c r="B185" s="29"/>
      <c r="C185" s="30"/>
      <c r="D185" s="13"/>
    </row>
    <row r="186" spans="1:4" ht="12.75">
      <c r="A186" s="35"/>
      <c r="B186" s="36"/>
      <c r="C186" s="37"/>
      <c r="D186" s="38"/>
    </row>
    <row r="187" spans="1:4" ht="12.75">
      <c r="A187" s="35"/>
      <c r="B187" s="36"/>
      <c r="C187" s="37"/>
      <c r="D187" s="38"/>
    </row>
    <row r="188" spans="1:4" ht="12.75">
      <c r="A188" s="35"/>
      <c r="B188" s="36"/>
      <c r="C188" s="37"/>
      <c r="D188" s="38"/>
    </row>
    <row r="189" spans="1:5" ht="12.75">
      <c r="A189" s="35"/>
      <c r="B189" s="36"/>
      <c r="C189" s="37"/>
      <c r="D189" s="39" t="s">
        <v>58</v>
      </c>
      <c r="E189" s="13">
        <f>COUNTIF($D$2:$D$185,D189)</f>
        <v>60</v>
      </c>
    </row>
    <row r="190" spans="1:5" ht="12.75">
      <c r="A190" s="35"/>
      <c r="B190" s="36"/>
      <c r="C190" s="37"/>
      <c r="D190" s="39" t="s">
        <v>98</v>
      </c>
      <c r="E190" s="13">
        <f>COUNTIF($D$2:$D$185,D190)</f>
        <v>36</v>
      </c>
    </row>
    <row r="191" spans="1:5" ht="12.75">
      <c r="A191" s="35"/>
      <c r="B191" s="36"/>
      <c r="C191" s="37"/>
      <c r="D191" s="39" t="s">
        <v>83</v>
      </c>
      <c r="E191" s="13">
        <f>COUNTIF($D$2:$D$185,D191)</f>
        <v>27</v>
      </c>
    </row>
    <row r="192" spans="1:5" ht="12.75">
      <c r="A192" s="35"/>
      <c r="B192" s="36"/>
      <c r="C192" s="37"/>
      <c r="D192" s="40" t="s">
        <v>177</v>
      </c>
      <c r="E192" s="13">
        <f>COUNTIF($D$2:$D$185,D192)</f>
        <v>10</v>
      </c>
    </row>
  </sheetData>
  <sheetProtection selectLockedCells="1" selectUnlockedCells="1"/>
  <mergeCells count="50">
    <mergeCell ref="B2:C2"/>
    <mergeCell ref="B3:C3"/>
    <mergeCell ref="B6:C6"/>
    <mergeCell ref="B7:C7"/>
    <mergeCell ref="B16:C16"/>
    <mergeCell ref="B20:C20"/>
    <mergeCell ref="B21:C21"/>
    <mergeCell ref="B25:C25"/>
    <mergeCell ref="B28:C28"/>
    <mergeCell ref="B29:C29"/>
    <mergeCell ref="B33:C33"/>
    <mergeCell ref="B37:C37"/>
    <mergeCell ref="B41:C41"/>
    <mergeCell ref="B42:C42"/>
    <mergeCell ref="B49:C49"/>
    <mergeCell ref="B57:C57"/>
    <mergeCell ref="B58:C58"/>
    <mergeCell ref="B63:C63"/>
    <mergeCell ref="B67:C67"/>
    <mergeCell ref="B70:C70"/>
    <mergeCell ref="B73:C73"/>
    <mergeCell ref="B75:C75"/>
    <mergeCell ref="B78:C78"/>
    <mergeCell ref="B83:C83"/>
    <mergeCell ref="B89:C89"/>
    <mergeCell ref="B93:C93"/>
    <mergeCell ref="B100:C100"/>
    <mergeCell ref="B101:C101"/>
    <mergeCell ref="B103:C103"/>
    <mergeCell ref="B108:C108"/>
    <mergeCell ref="B112:C112"/>
    <mergeCell ref="B120:C120"/>
    <mergeCell ref="B127:C127"/>
    <mergeCell ref="B130:C130"/>
    <mergeCell ref="B133:C133"/>
    <mergeCell ref="B134:C134"/>
    <mergeCell ref="B136:C136"/>
    <mergeCell ref="B141:C141"/>
    <mergeCell ref="B144:C144"/>
    <mergeCell ref="B148:C148"/>
    <mergeCell ref="B154:C154"/>
    <mergeCell ref="B156:C156"/>
    <mergeCell ref="B157:C157"/>
    <mergeCell ref="B160:C160"/>
    <mergeCell ref="B164:C164"/>
    <mergeCell ref="B165:C165"/>
    <mergeCell ref="B171:C171"/>
    <mergeCell ref="B172:C172"/>
    <mergeCell ref="B179:C179"/>
    <mergeCell ref="B182:C182"/>
  </mergeCells>
  <conditionalFormatting sqref="D189:D191">
    <cfRule type="cellIs" priority="1" dxfId="0" operator="equal" stopIfTrue="1">
      <formula>Hoja1!$D$189</formula>
    </cfRule>
    <cfRule type="cellIs" priority="2" dxfId="5" operator="equal" stopIfTrue="1">
      <formula>Hoja1!$D$190</formula>
    </cfRule>
    <cfRule type="cellIs" priority="3" dxfId="6" operator="equal" stopIfTrue="1">
      <formula>Hoja1!$D$191</formula>
    </cfRule>
  </conditionalFormatting>
  <conditionalFormatting sqref="D190">
    <cfRule type="cellIs" priority="4" dxfId="0" operator="equal" stopIfTrue="1">
      <formula>Hoja1!$D$189</formula>
    </cfRule>
    <cfRule type="cellIs" priority="5" dxfId="5" operator="equal" stopIfTrue="1">
      <formula>Hoja1!$D$190</formula>
    </cfRule>
    <cfRule type="cellIs" priority="6" dxfId="6" operator="equal" stopIfTrue="1">
      <formula>Hoja1!$D$191</formula>
    </cfRule>
  </conditionalFormatting>
  <conditionalFormatting sqref="D5">
    <cfRule type="cellIs" priority="7" dxfId="0" operator="equal" stopIfTrue="1">
      <formula>Hoja1!$D$189</formula>
    </cfRule>
    <cfRule type="cellIs" priority="8" dxfId="5" operator="equal" stopIfTrue="1">
      <formula>Hoja1!$D$190</formula>
    </cfRule>
    <cfRule type="cellIs" priority="9" dxfId="6" operator="equal" stopIfTrue="1">
      <formula>Hoja1!$D$191</formula>
    </cfRule>
  </conditionalFormatting>
  <conditionalFormatting sqref="D8">
    <cfRule type="cellIs" priority="10" dxfId="0" operator="equal" stopIfTrue="1">
      <formula>Hoja1!$D$189</formula>
    </cfRule>
    <cfRule type="cellIs" priority="11" dxfId="5" operator="equal" stopIfTrue="1">
      <formula>Hoja1!$D$190</formula>
    </cfRule>
    <cfRule type="cellIs" priority="12" dxfId="6" operator="equal" stopIfTrue="1">
      <formula>Hoja1!$D$191</formula>
    </cfRule>
  </conditionalFormatting>
  <conditionalFormatting sqref="D9">
    <cfRule type="cellIs" priority="13" dxfId="0" operator="equal" stopIfTrue="1">
      <formula>Hoja1!$D$189</formula>
    </cfRule>
    <cfRule type="cellIs" priority="14" dxfId="5" operator="equal" stopIfTrue="1">
      <formula>Hoja1!$D$190</formula>
    </cfRule>
    <cfRule type="cellIs" priority="15" dxfId="6" operator="equal" stopIfTrue="1">
      <formula>Hoja1!$D$191</formula>
    </cfRule>
  </conditionalFormatting>
  <conditionalFormatting sqref="D10">
    <cfRule type="cellIs" priority="16" dxfId="0" operator="equal" stopIfTrue="1">
      <formula>Hoja1!$D$189</formula>
    </cfRule>
    <cfRule type="cellIs" priority="17" dxfId="5" operator="equal" stopIfTrue="1">
      <formula>Hoja1!$D$190</formula>
    </cfRule>
    <cfRule type="cellIs" priority="18" dxfId="6" operator="equal" stopIfTrue="1">
      <formula>Hoja1!$D$191</formula>
    </cfRule>
  </conditionalFormatting>
  <conditionalFormatting sqref="D11">
    <cfRule type="cellIs" priority="19" dxfId="0" operator="equal" stopIfTrue="1">
      <formula>Hoja1!$D$189</formula>
    </cfRule>
    <cfRule type="cellIs" priority="20" dxfId="5" operator="equal" stopIfTrue="1">
      <formula>Hoja1!$D$190</formula>
    </cfRule>
    <cfRule type="cellIs" priority="21" dxfId="6" operator="equal" stopIfTrue="1">
      <formula>Hoja1!$D$191</formula>
    </cfRule>
  </conditionalFormatting>
  <conditionalFormatting sqref="D12">
    <cfRule type="cellIs" priority="22" dxfId="0" operator="equal" stopIfTrue="1">
      <formula>Hoja1!$D$189</formula>
    </cfRule>
    <cfRule type="cellIs" priority="23" dxfId="5" operator="equal" stopIfTrue="1">
      <formula>Hoja1!$D$190</formula>
    </cfRule>
    <cfRule type="cellIs" priority="24" dxfId="6" operator="equal" stopIfTrue="1">
      <formula>Hoja1!$D$191</formula>
    </cfRule>
  </conditionalFormatting>
  <conditionalFormatting sqref="D13">
    <cfRule type="cellIs" priority="25" dxfId="0" operator="equal" stopIfTrue="1">
      <formula>Hoja1!$D$189</formula>
    </cfRule>
    <cfRule type="cellIs" priority="26" dxfId="5" operator="equal" stopIfTrue="1">
      <formula>Hoja1!$D$190</formula>
    </cfRule>
    <cfRule type="cellIs" priority="27" dxfId="6" operator="equal" stopIfTrue="1">
      <formula>Hoja1!$D$191</formula>
    </cfRule>
  </conditionalFormatting>
  <conditionalFormatting sqref="D14">
    <cfRule type="cellIs" priority="28" dxfId="0" operator="equal" stopIfTrue="1">
      <formula>Hoja1!$D$189</formula>
    </cfRule>
    <cfRule type="cellIs" priority="29" dxfId="5" operator="equal" stopIfTrue="1">
      <formula>Hoja1!$D$190</formula>
    </cfRule>
    <cfRule type="cellIs" priority="30" dxfId="6" operator="equal" stopIfTrue="1">
      <formula>Hoja1!$D$191</formula>
    </cfRule>
  </conditionalFormatting>
  <conditionalFormatting sqref="D15">
    <cfRule type="cellIs" priority="31" dxfId="0" operator="equal" stopIfTrue="1">
      <formula>Hoja1!$D$189</formula>
    </cfRule>
    <cfRule type="cellIs" priority="32" dxfId="5" operator="equal" stopIfTrue="1">
      <formula>Hoja1!$D$190</formula>
    </cfRule>
    <cfRule type="cellIs" priority="33" dxfId="6" operator="equal" stopIfTrue="1">
      <formula>Hoja1!$D$191</formula>
    </cfRule>
  </conditionalFormatting>
  <conditionalFormatting sqref="D17">
    <cfRule type="cellIs" priority="34" dxfId="0" operator="equal" stopIfTrue="1">
      <formula>Hoja1!$D$189</formula>
    </cfRule>
    <cfRule type="cellIs" priority="35" dxfId="5" operator="equal" stopIfTrue="1">
      <formula>Hoja1!$D$190</formula>
    </cfRule>
    <cfRule type="cellIs" priority="36" dxfId="6" operator="equal" stopIfTrue="1">
      <formula>Hoja1!$D$191</formula>
    </cfRule>
  </conditionalFormatting>
  <conditionalFormatting sqref="D18">
    <cfRule type="cellIs" priority="37" dxfId="0" operator="equal" stopIfTrue="1">
      <formula>Hoja1!$D$189</formula>
    </cfRule>
    <cfRule type="cellIs" priority="38" dxfId="5" operator="equal" stopIfTrue="1">
      <formula>Hoja1!$D$190</formula>
    </cfRule>
    <cfRule type="cellIs" priority="39" dxfId="6" operator="equal" stopIfTrue="1">
      <formula>Hoja1!$D$191</formula>
    </cfRule>
  </conditionalFormatting>
  <conditionalFormatting sqref="D19">
    <cfRule type="cellIs" priority="40" dxfId="0" operator="equal" stopIfTrue="1">
      <formula>Hoja1!$D$189</formula>
    </cfRule>
    <cfRule type="cellIs" priority="41" dxfId="5" operator="equal" stopIfTrue="1">
      <formula>Hoja1!$D$190</formula>
    </cfRule>
    <cfRule type="cellIs" priority="42" dxfId="6" operator="equal" stopIfTrue="1">
      <formula>Hoja1!$D$191</formula>
    </cfRule>
  </conditionalFormatting>
  <conditionalFormatting sqref="D22">
    <cfRule type="cellIs" priority="43" dxfId="0" operator="equal" stopIfTrue="1">
      <formula>Hoja1!$D$189</formula>
    </cfRule>
    <cfRule type="cellIs" priority="44" dxfId="5" operator="equal" stopIfTrue="1">
      <formula>Hoja1!$D$190</formula>
    </cfRule>
    <cfRule type="cellIs" priority="45" dxfId="6" operator="equal" stopIfTrue="1">
      <formula>Hoja1!$D$191</formula>
    </cfRule>
  </conditionalFormatting>
  <conditionalFormatting sqref="D23">
    <cfRule type="cellIs" priority="46" dxfId="0" operator="equal" stopIfTrue="1">
      <formula>Hoja1!$D$189</formula>
    </cfRule>
    <cfRule type="cellIs" priority="47" dxfId="5" operator="equal" stopIfTrue="1">
      <formula>Hoja1!$D$190</formula>
    </cfRule>
    <cfRule type="cellIs" priority="48" dxfId="6" operator="equal" stopIfTrue="1">
      <formula>Hoja1!$D$191</formula>
    </cfRule>
  </conditionalFormatting>
  <conditionalFormatting sqref="D24">
    <cfRule type="cellIs" priority="49" dxfId="0" operator="equal" stopIfTrue="1">
      <formula>Hoja1!$D$189</formula>
    </cfRule>
    <cfRule type="cellIs" priority="50" dxfId="5" operator="equal" stopIfTrue="1">
      <formula>Hoja1!$D$190</formula>
    </cfRule>
    <cfRule type="cellIs" priority="51" dxfId="6" operator="equal" stopIfTrue="1">
      <formula>Hoja1!$D$191</formula>
    </cfRule>
  </conditionalFormatting>
  <conditionalFormatting sqref="D26">
    <cfRule type="cellIs" priority="52" dxfId="0" operator="equal" stopIfTrue="1">
      <formula>Hoja1!$D$189</formula>
    </cfRule>
    <cfRule type="cellIs" priority="53" dxfId="5" operator="equal" stopIfTrue="1">
      <formula>Hoja1!$D$190</formula>
    </cfRule>
    <cfRule type="cellIs" priority="54" dxfId="6" operator="equal" stopIfTrue="1">
      <formula>Hoja1!$D$191</formula>
    </cfRule>
  </conditionalFormatting>
  <conditionalFormatting sqref="D27">
    <cfRule type="cellIs" priority="55" dxfId="0" operator="equal" stopIfTrue="1">
      <formula>Hoja1!$D$189</formula>
    </cfRule>
    <cfRule type="cellIs" priority="56" dxfId="5" operator="equal" stopIfTrue="1">
      <formula>Hoja1!$D$190</formula>
    </cfRule>
    <cfRule type="cellIs" priority="57" dxfId="6" operator="equal" stopIfTrue="1">
      <formula>Hoja1!$D$191</formula>
    </cfRule>
  </conditionalFormatting>
  <conditionalFormatting sqref="D30">
    <cfRule type="cellIs" priority="58" dxfId="0" operator="equal" stopIfTrue="1">
      <formula>Hoja1!$D$189</formula>
    </cfRule>
    <cfRule type="cellIs" priority="59" dxfId="5" operator="equal" stopIfTrue="1">
      <formula>Hoja1!$D$190</formula>
    </cfRule>
    <cfRule type="cellIs" priority="60" dxfId="6" operator="equal" stopIfTrue="1">
      <formula>Hoja1!$D$191</formula>
    </cfRule>
  </conditionalFormatting>
  <conditionalFormatting sqref="D31">
    <cfRule type="cellIs" priority="61" dxfId="0" operator="equal" stopIfTrue="1">
      <formula>Hoja1!$D$189</formula>
    </cfRule>
    <cfRule type="cellIs" priority="62" dxfId="5" operator="equal" stopIfTrue="1">
      <formula>Hoja1!$D$190</formula>
    </cfRule>
    <cfRule type="cellIs" priority="63" dxfId="6" operator="equal" stopIfTrue="1">
      <formula>Hoja1!$D$191</formula>
    </cfRule>
  </conditionalFormatting>
  <conditionalFormatting sqref="D32">
    <cfRule type="cellIs" priority="64" dxfId="0" operator="equal" stopIfTrue="1">
      <formula>Hoja1!$D$189</formula>
    </cfRule>
    <cfRule type="cellIs" priority="65" dxfId="5" operator="equal" stopIfTrue="1">
      <formula>Hoja1!$D$190</formula>
    </cfRule>
    <cfRule type="cellIs" priority="66" dxfId="6" operator="equal" stopIfTrue="1">
      <formula>Hoja1!$D$191</formula>
    </cfRule>
  </conditionalFormatting>
  <conditionalFormatting sqref="D34">
    <cfRule type="cellIs" priority="67" dxfId="0" operator="equal" stopIfTrue="1">
      <formula>Hoja1!$D$189</formula>
    </cfRule>
    <cfRule type="cellIs" priority="68" dxfId="5" operator="equal" stopIfTrue="1">
      <formula>Hoja1!$D$190</formula>
    </cfRule>
    <cfRule type="cellIs" priority="69" dxfId="6" operator="equal" stopIfTrue="1">
      <formula>Hoja1!$D$191</formula>
    </cfRule>
  </conditionalFormatting>
  <conditionalFormatting sqref="D35">
    <cfRule type="cellIs" priority="70" dxfId="0" operator="equal" stopIfTrue="1">
      <formula>Hoja1!$D$189</formula>
    </cfRule>
    <cfRule type="cellIs" priority="71" dxfId="5" operator="equal" stopIfTrue="1">
      <formula>Hoja1!$D$190</formula>
    </cfRule>
    <cfRule type="cellIs" priority="72" dxfId="6" operator="equal" stopIfTrue="1">
      <formula>Hoja1!$D$191</formula>
    </cfRule>
  </conditionalFormatting>
  <conditionalFormatting sqref="D36">
    <cfRule type="cellIs" priority="73" dxfId="0" operator="equal" stopIfTrue="1">
      <formula>Hoja1!$D$189</formula>
    </cfRule>
    <cfRule type="cellIs" priority="74" dxfId="5" operator="equal" stopIfTrue="1">
      <formula>Hoja1!$D$190</formula>
    </cfRule>
    <cfRule type="cellIs" priority="75" dxfId="6" operator="equal" stopIfTrue="1">
      <formula>Hoja1!$D$191</formula>
    </cfRule>
  </conditionalFormatting>
  <conditionalFormatting sqref="D38">
    <cfRule type="cellIs" priority="76" dxfId="0" operator="equal" stopIfTrue="1">
      <formula>Hoja1!$D$189</formula>
    </cfRule>
    <cfRule type="cellIs" priority="77" dxfId="5" operator="equal" stopIfTrue="1">
      <formula>Hoja1!$D$190</formula>
    </cfRule>
    <cfRule type="cellIs" priority="78" dxfId="6" operator="equal" stopIfTrue="1">
      <formula>Hoja1!$D$191</formula>
    </cfRule>
  </conditionalFormatting>
  <conditionalFormatting sqref="D39">
    <cfRule type="cellIs" priority="79" dxfId="0" operator="equal" stopIfTrue="1">
      <formula>Hoja1!$D$189</formula>
    </cfRule>
    <cfRule type="cellIs" priority="80" dxfId="5" operator="equal" stopIfTrue="1">
      <formula>Hoja1!$D$190</formula>
    </cfRule>
    <cfRule type="cellIs" priority="81" dxfId="6" operator="equal" stopIfTrue="1">
      <formula>Hoja1!$D$191</formula>
    </cfRule>
  </conditionalFormatting>
  <conditionalFormatting sqref="D40">
    <cfRule type="cellIs" priority="82" dxfId="0" operator="equal" stopIfTrue="1">
      <formula>Hoja1!$D$189</formula>
    </cfRule>
    <cfRule type="cellIs" priority="83" dxfId="5" operator="equal" stopIfTrue="1">
      <formula>Hoja1!$D$190</formula>
    </cfRule>
    <cfRule type="cellIs" priority="84" dxfId="6" operator="equal" stopIfTrue="1">
      <formula>Hoja1!$D$191</formula>
    </cfRule>
  </conditionalFormatting>
  <conditionalFormatting sqref="D43">
    <cfRule type="cellIs" priority="85" dxfId="0" operator="equal" stopIfTrue="1">
      <formula>Hoja1!$D$189</formula>
    </cfRule>
    <cfRule type="cellIs" priority="86" dxfId="5" operator="equal" stopIfTrue="1">
      <formula>Hoja1!$D$190</formula>
    </cfRule>
    <cfRule type="cellIs" priority="87" dxfId="6" operator="equal" stopIfTrue="1">
      <formula>Hoja1!$D$191</formula>
    </cfRule>
  </conditionalFormatting>
  <conditionalFormatting sqref="D44">
    <cfRule type="cellIs" priority="88" dxfId="0" operator="equal" stopIfTrue="1">
      <formula>Hoja1!$D$189</formula>
    </cfRule>
    <cfRule type="cellIs" priority="89" dxfId="5" operator="equal" stopIfTrue="1">
      <formula>Hoja1!$D$190</formula>
    </cfRule>
    <cfRule type="cellIs" priority="90" dxfId="6" operator="equal" stopIfTrue="1">
      <formula>Hoja1!$D$191</formula>
    </cfRule>
  </conditionalFormatting>
  <conditionalFormatting sqref="D45">
    <cfRule type="cellIs" priority="91" dxfId="0" operator="equal" stopIfTrue="1">
      <formula>Hoja1!$D$189</formula>
    </cfRule>
    <cfRule type="cellIs" priority="92" dxfId="5" operator="equal" stopIfTrue="1">
      <formula>Hoja1!$D$190</formula>
    </cfRule>
    <cfRule type="cellIs" priority="93" dxfId="6" operator="equal" stopIfTrue="1">
      <formula>Hoja1!$D$191</formula>
    </cfRule>
  </conditionalFormatting>
  <conditionalFormatting sqref="D46">
    <cfRule type="cellIs" priority="94" dxfId="0" operator="equal" stopIfTrue="1">
      <formula>Hoja1!$D$189</formula>
    </cfRule>
    <cfRule type="cellIs" priority="95" dxfId="5" operator="equal" stopIfTrue="1">
      <formula>Hoja1!$D$190</formula>
    </cfRule>
    <cfRule type="cellIs" priority="96" dxfId="6" operator="equal" stopIfTrue="1">
      <formula>Hoja1!$D$191</formula>
    </cfRule>
  </conditionalFormatting>
  <conditionalFormatting sqref="D47">
    <cfRule type="cellIs" priority="97" dxfId="0" operator="equal" stopIfTrue="1">
      <formula>Hoja1!$D$189</formula>
    </cfRule>
    <cfRule type="cellIs" priority="98" dxfId="5" operator="equal" stopIfTrue="1">
      <formula>Hoja1!$D$190</formula>
    </cfRule>
    <cfRule type="cellIs" priority="99" dxfId="6" operator="equal" stopIfTrue="1">
      <formula>Hoja1!$D$191</formula>
    </cfRule>
  </conditionalFormatting>
  <conditionalFormatting sqref="D48">
    <cfRule type="cellIs" priority="100" dxfId="0" operator="equal" stopIfTrue="1">
      <formula>Hoja1!$D$189</formula>
    </cfRule>
    <cfRule type="cellIs" priority="101" dxfId="5" operator="equal" stopIfTrue="1">
      <formula>Hoja1!$D$190</formula>
    </cfRule>
    <cfRule type="cellIs" priority="102" dxfId="6" operator="equal" stopIfTrue="1">
      <formula>Hoja1!$D$191</formula>
    </cfRule>
  </conditionalFormatting>
  <conditionalFormatting sqref="D50">
    <cfRule type="cellIs" priority="103" dxfId="0" operator="equal" stopIfTrue="1">
      <formula>Hoja1!$D$189</formula>
    </cfRule>
    <cfRule type="cellIs" priority="104" dxfId="5" operator="equal" stopIfTrue="1">
      <formula>Hoja1!$D$190</formula>
    </cfRule>
    <cfRule type="cellIs" priority="105" dxfId="6" operator="equal" stopIfTrue="1">
      <formula>Hoja1!$D$191</formula>
    </cfRule>
  </conditionalFormatting>
  <conditionalFormatting sqref="D51">
    <cfRule type="cellIs" priority="106" dxfId="0" operator="equal" stopIfTrue="1">
      <formula>Hoja1!$D$189</formula>
    </cfRule>
    <cfRule type="cellIs" priority="107" dxfId="5" operator="equal" stopIfTrue="1">
      <formula>Hoja1!$D$190</formula>
    </cfRule>
    <cfRule type="cellIs" priority="108" dxfId="6" operator="equal" stopIfTrue="1">
      <formula>Hoja1!$D$191</formula>
    </cfRule>
  </conditionalFormatting>
  <conditionalFormatting sqref="D52">
    <cfRule type="cellIs" priority="109" dxfId="0" operator="equal" stopIfTrue="1">
      <formula>Hoja1!$D$189</formula>
    </cfRule>
    <cfRule type="cellIs" priority="110" dxfId="5" operator="equal" stopIfTrue="1">
      <formula>Hoja1!$D$190</formula>
    </cfRule>
    <cfRule type="cellIs" priority="111" dxfId="6" operator="equal" stopIfTrue="1">
      <formula>Hoja1!$D$191</formula>
    </cfRule>
  </conditionalFormatting>
  <conditionalFormatting sqref="D53">
    <cfRule type="cellIs" priority="112" dxfId="0" operator="equal" stopIfTrue="1">
      <formula>Hoja1!$D$189</formula>
    </cfRule>
    <cfRule type="cellIs" priority="113" dxfId="5" operator="equal" stopIfTrue="1">
      <formula>Hoja1!$D$190</formula>
    </cfRule>
    <cfRule type="cellIs" priority="114" dxfId="6" operator="equal" stopIfTrue="1">
      <formula>Hoja1!$D$191</formula>
    </cfRule>
  </conditionalFormatting>
  <conditionalFormatting sqref="D54">
    <cfRule type="cellIs" priority="115" dxfId="0" operator="equal" stopIfTrue="1">
      <formula>Hoja1!$D$189</formula>
    </cfRule>
    <cfRule type="cellIs" priority="116" dxfId="5" operator="equal" stopIfTrue="1">
      <formula>Hoja1!$D$190</formula>
    </cfRule>
    <cfRule type="cellIs" priority="117" dxfId="6" operator="equal" stopIfTrue="1">
      <formula>Hoja1!$D$191</formula>
    </cfRule>
  </conditionalFormatting>
  <conditionalFormatting sqref="D55">
    <cfRule type="cellIs" priority="118" dxfId="0" operator="equal" stopIfTrue="1">
      <formula>Hoja1!$D$189</formula>
    </cfRule>
    <cfRule type="cellIs" priority="119" dxfId="5" operator="equal" stopIfTrue="1">
      <formula>Hoja1!$D$190</formula>
    </cfRule>
    <cfRule type="cellIs" priority="120" dxfId="6" operator="equal" stopIfTrue="1">
      <formula>Hoja1!$D$191</formula>
    </cfRule>
  </conditionalFormatting>
  <conditionalFormatting sqref="D56">
    <cfRule type="cellIs" priority="121" dxfId="0" operator="equal" stopIfTrue="1">
      <formula>Hoja1!$D$189</formula>
    </cfRule>
    <cfRule type="cellIs" priority="122" dxfId="5" operator="equal" stopIfTrue="1">
      <formula>Hoja1!$D$190</formula>
    </cfRule>
    <cfRule type="cellIs" priority="123" dxfId="6" operator="equal" stopIfTrue="1">
      <formula>Hoja1!$D$191</formula>
    </cfRule>
  </conditionalFormatting>
  <conditionalFormatting sqref="D59">
    <cfRule type="cellIs" priority="124" dxfId="0" operator="equal" stopIfTrue="1">
      <formula>Hoja1!$D$189</formula>
    </cfRule>
    <cfRule type="cellIs" priority="125" dxfId="5" operator="equal" stopIfTrue="1">
      <formula>Hoja1!$D$190</formula>
    </cfRule>
    <cfRule type="cellIs" priority="126" dxfId="6" operator="equal" stopIfTrue="1">
      <formula>Hoja1!$D$191</formula>
    </cfRule>
  </conditionalFormatting>
  <conditionalFormatting sqref="D60">
    <cfRule type="cellIs" priority="127" dxfId="0" operator="equal" stopIfTrue="1">
      <formula>Hoja1!$D$189</formula>
    </cfRule>
    <cfRule type="cellIs" priority="128" dxfId="5" operator="equal" stopIfTrue="1">
      <formula>Hoja1!$D$190</formula>
    </cfRule>
    <cfRule type="cellIs" priority="129" dxfId="6" operator="equal" stopIfTrue="1">
      <formula>Hoja1!$D$191</formula>
    </cfRule>
  </conditionalFormatting>
  <conditionalFormatting sqref="D61">
    <cfRule type="cellIs" priority="130" dxfId="0" operator="equal" stopIfTrue="1">
      <formula>Hoja1!$D$189</formula>
    </cfRule>
    <cfRule type="cellIs" priority="131" dxfId="5" operator="equal" stopIfTrue="1">
      <formula>Hoja1!$D$190</formula>
    </cfRule>
    <cfRule type="cellIs" priority="132" dxfId="6" operator="equal" stopIfTrue="1">
      <formula>Hoja1!$D$191</formula>
    </cfRule>
  </conditionalFormatting>
  <conditionalFormatting sqref="D62">
    <cfRule type="cellIs" priority="133" dxfId="0" operator="equal" stopIfTrue="1">
      <formula>Hoja1!$D$189</formula>
    </cfRule>
    <cfRule type="cellIs" priority="134" dxfId="5" operator="equal" stopIfTrue="1">
      <formula>Hoja1!$D$190</formula>
    </cfRule>
    <cfRule type="cellIs" priority="135" dxfId="6" operator="equal" stopIfTrue="1">
      <formula>Hoja1!$D$191</formula>
    </cfRule>
  </conditionalFormatting>
  <conditionalFormatting sqref="D64">
    <cfRule type="cellIs" priority="136" dxfId="0" operator="equal" stopIfTrue="1">
      <formula>Hoja1!$D$189</formula>
    </cfRule>
    <cfRule type="cellIs" priority="137" dxfId="5" operator="equal" stopIfTrue="1">
      <formula>Hoja1!$D$190</formula>
    </cfRule>
    <cfRule type="cellIs" priority="138" dxfId="6" operator="equal" stopIfTrue="1">
      <formula>Hoja1!$D$191</formula>
    </cfRule>
  </conditionalFormatting>
  <conditionalFormatting sqref="D65">
    <cfRule type="cellIs" priority="139" dxfId="0" operator="equal" stopIfTrue="1">
      <formula>Hoja1!$D$189</formula>
    </cfRule>
    <cfRule type="cellIs" priority="140" dxfId="5" operator="equal" stopIfTrue="1">
      <formula>Hoja1!$D$190</formula>
    </cfRule>
    <cfRule type="cellIs" priority="141" dxfId="6" operator="equal" stopIfTrue="1">
      <formula>Hoja1!$D$191</formula>
    </cfRule>
  </conditionalFormatting>
  <conditionalFormatting sqref="D66">
    <cfRule type="cellIs" priority="142" dxfId="0" operator="equal" stopIfTrue="1">
      <formula>Hoja1!$D$189</formula>
    </cfRule>
    <cfRule type="cellIs" priority="143" dxfId="5" operator="equal" stopIfTrue="1">
      <formula>Hoja1!$D$190</formula>
    </cfRule>
    <cfRule type="cellIs" priority="144" dxfId="6" operator="equal" stopIfTrue="1">
      <formula>Hoja1!$D$191</formula>
    </cfRule>
  </conditionalFormatting>
  <conditionalFormatting sqref="D68">
    <cfRule type="cellIs" priority="145" dxfId="0" operator="equal" stopIfTrue="1">
      <formula>Hoja1!$D$189</formula>
    </cfRule>
    <cfRule type="cellIs" priority="146" dxfId="5" operator="equal" stopIfTrue="1">
      <formula>Hoja1!$D$190</formula>
    </cfRule>
    <cfRule type="cellIs" priority="147" dxfId="6" operator="equal" stopIfTrue="1">
      <formula>Hoja1!$D$191</formula>
    </cfRule>
  </conditionalFormatting>
  <conditionalFormatting sqref="D69">
    <cfRule type="cellIs" priority="148" dxfId="0" operator="equal" stopIfTrue="1">
      <formula>Hoja1!$D$189</formula>
    </cfRule>
    <cfRule type="cellIs" priority="149" dxfId="5" operator="equal" stopIfTrue="1">
      <formula>Hoja1!$D$190</formula>
    </cfRule>
    <cfRule type="cellIs" priority="150" dxfId="6" operator="equal" stopIfTrue="1">
      <formula>Hoja1!$D$191</formula>
    </cfRule>
  </conditionalFormatting>
  <conditionalFormatting sqref="D71">
    <cfRule type="cellIs" priority="151" dxfId="0" operator="equal" stopIfTrue="1">
      <formula>Hoja1!$D$189</formula>
    </cfRule>
    <cfRule type="cellIs" priority="152" dxfId="5" operator="equal" stopIfTrue="1">
      <formula>Hoja1!$D$190</formula>
    </cfRule>
    <cfRule type="cellIs" priority="153" dxfId="6" operator="equal" stopIfTrue="1">
      <formula>Hoja1!$D$191</formula>
    </cfRule>
  </conditionalFormatting>
  <conditionalFormatting sqref="D72">
    <cfRule type="cellIs" priority="154" dxfId="0" operator="equal" stopIfTrue="1">
      <formula>Hoja1!$D$189</formula>
    </cfRule>
    <cfRule type="cellIs" priority="155" dxfId="5" operator="equal" stopIfTrue="1">
      <formula>Hoja1!$D$190</formula>
    </cfRule>
    <cfRule type="cellIs" priority="156" dxfId="6" operator="equal" stopIfTrue="1">
      <formula>Hoja1!$D$191</formula>
    </cfRule>
  </conditionalFormatting>
  <conditionalFormatting sqref="D74">
    <cfRule type="cellIs" priority="157" dxfId="0" operator="equal" stopIfTrue="1">
      <formula>Hoja1!$D$189</formula>
    </cfRule>
    <cfRule type="cellIs" priority="158" dxfId="5" operator="equal" stopIfTrue="1">
      <formula>Hoja1!$D$190</formula>
    </cfRule>
    <cfRule type="cellIs" priority="159" dxfId="6" operator="equal" stopIfTrue="1">
      <formula>Hoja1!$D$191</formula>
    </cfRule>
  </conditionalFormatting>
  <conditionalFormatting sqref="D76">
    <cfRule type="cellIs" priority="160" dxfId="0" operator="equal" stopIfTrue="1">
      <formula>Hoja1!$D$189</formula>
    </cfRule>
    <cfRule type="cellIs" priority="161" dxfId="5" operator="equal" stopIfTrue="1">
      <formula>Hoja1!$D$190</formula>
    </cfRule>
    <cfRule type="cellIs" priority="162" dxfId="6" operator="equal" stopIfTrue="1">
      <formula>Hoja1!$D$191</formula>
    </cfRule>
  </conditionalFormatting>
  <conditionalFormatting sqref="D77">
    <cfRule type="cellIs" priority="163" dxfId="0" operator="equal" stopIfTrue="1">
      <formula>Hoja1!$D$189</formula>
    </cfRule>
    <cfRule type="cellIs" priority="164" dxfId="5" operator="equal" stopIfTrue="1">
      <formula>Hoja1!$D$190</formula>
    </cfRule>
    <cfRule type="cellIs" priority="165" dxfId="6" operator="equal" stopIfTrue="1">
      <formula>Hoja1!$D$191</formula>
    </cfRule>
  </conditionalFormatting>
  <conditionalFormatting sqref="D79">
    <cfRule type="cellIs" priority="166" dxfId="0" operator="equal" stopIfTrue="1">
      <formula>Hoja1!$D$189</formula>
    </cfRule>
    <cfRule type="cellIs" priority="167" dxfId="5" operator="equal" stopIfTrue="1">
      <formula>Hoja1!$D$190</formula>
    </cfRule>
    <cfRule type="cellIs" priority="168" dxfId="6" operator="equal" stopIfTrue="1">
      <formula>Hoja1!$D$191</formula>
    </cfRule>
  </conditionalFormatting>
  <conditionalFormatting sqref="D80">
    <cfRule type="cellIs" priority="169" dxfId="0" operator="equal" stopIfTrue="1">
      <formula>Hoja1!$D$189</formula>
    </cfRule>
    <cfRule type="cellIs" priority="170" dxfId="5" operator="equal" stopIfTrue="1">
      <formula>Hoja1!$D$190</formula>
    </cfRule>
    <cfRule type="cellIs" priority="171" dxfId="6" operator="equal" stopIfTrue="1">
      <formula>Hoja1!$D$191</formula>
    </cfRule>
  </conditionalFormatting>
  <conditionalFormatting sqref="D81">
    <cfRule type="cellIs" priority="172" dxfId="0" operator="equal" stopIfTrue="1">
      <formula>Hoja1!$D$189</formula>
    </cfRule>
    <cfRule type="cellIs" priority="173" dxfId="5" operator="equal" stopIfTrue="1">
      <formula>Hoja1!$D$190</formula>
    </cfRule>
    <cfRule type="cellIs" priority="174" dxfId="6" operator="equal" stopIfTrue="1">
      <formula>Hoja1!$D$191</formula>
    </cfRule>
  </conditionalFormatting>
  <conditionalFormatting sqref="D82">
    <cfRule type="cellIs" priority="175" dxfId="0" operator="equal" stopIfTrue="1">
      <formula>Hoja1!$D$189</formula>
    </cfRule>
    <cfRule type="cellIs" priority="176" dxfId="5" operator="equal" stopIfTrue="1">
      <formula>Hoja1!$D$190</formula>
    </cfRule>
    <cfRule type="cellIs" priority="177" dxfId="6" operator="equal" stopIfTrue="1">
      <formula>Hoja1!$D$191</formula>
    </cfRule>
  </conditionalFormatting>
  <conditionalFormatting sqref="D84">
    <cfRule type="cellIs" priority="178" dxfId="0" operator="equal" stopIfTrue="1">
      <formula>Hoja1!$D$189</formula>
    </cfRule>
    <cfRule type="cellIs" priority="179" dxfId="5" operator="equal" stopIfTrue="1">
      <formula>Hoja1!$D$190</formula>
    </cfRule>
    <cfRule type="cellIs" priority="180" dxfId="6" operator="equal" stopIfTrue="1">
      <formula>Hoja1!$D$191</formula>
    </cfRule>
  </conditionalFormatting>
  <conditionalFormatting sqref="D85">
    <cfRule type="cellIs" priority="181" dxfId="0" operator="equal" stopIfTrue="1">
      <formula>Hoja1!$D$189</formula>
    </cfRule>
    <cfRule type="cellIs" priority="182" dxfId="5" operator="equal" stopIfTrue="1">
      <formula>Hoja1!$D$190</formula>
    </cfRule>
    <cfRule type="cellIs" priority="183" dxfId="6" operator="equal" stopIfTrue="1">
      <formula>Hoja1!$D$191</formula>
    </cfRule>
  </conditionalFormatting>
  <conditionalFormatting sqref="D86">
    <cfRule type="cellIs" priority="184" dxfId="0" operator="equal" stopIfTrue="1">
      <formula>Hoja1!$D$189</formula>
    </cfRule>
    <cfRule type="cellIs" priority="185" dxfId="5" operator="equal" stopIfTrue="1">
      <formula>Hoja1!$D$190</formula>
    </cfRule>
    <cfRule type="cellIs" priority="186" dxfId="6" operator="equal" stopIfTrue="1">
      <formula>Hoja1!$D$191</formula>
    </cfRule>
  </conditionalFormatting>
  <conditionalFormatting sqref="D87">
    <cfRule type="cellIs" priority="187" dxfId="0" operator="equal" stopIfTrue="1">
      <formula>Hoja1!$D$189</formula>
    </cfRule>
    <cfRule type="cellIs" priority="188" dxfId="5" operator="equal" stopIfTrue="1">
      <formula>Hoja1!$D$190</formula>
    </cfRule>
    <cfRule type="cellIs" priority="189" dxfId="6" operator="equal" stopIfTrue="1">
      <formula>Hoja1!$D$191</formula>
    </cfRule>
  </conditionalFormatting>
  <conditionalFormatting sqref="D88">
    <cfRule type="cellIs" priority="190" dxfId="0" operator="equal" stopIfTrue="1">
      <formula>Hoja1!$D$189</formula>
    </cfRule>
    <cfRule type="cellIs" priority="191" dxfId="5" operator="equal" stopIfTrue="1">
      <formula>Hoja1!$D$190</formula>
    </cfRule>
    <cfRule type="cellIs" priority="192" dxfId="6" operator="equal" stopIfTrue="1">
      <formula>Hoja1!$D$191</formula>
    </cfRule>
  </conditionalFormatting>
  <conditionalFormatting sqref="D90">
    <cfRule type="cellIs" priority="193" dxfId="0" operator="equal" stopIfTrue="1">
      <formula>Hoja1!$D$189</formula>
    </cfRule>
    <cfRule type="cellIs" priority="194" dxfId="5" operator="equal" stopIfTrue="1">
      <formula>Hoja1!$D$190</formula>
    </cfRule>
    <cfRule type="cellIs" priority="195" dxfId="6" operator="equal" stopIfTrue="1">
      <formula>Hoja1!$D$191</formula>
    </cfRule>
  </conditionalFormatting>
  <conditionalFormatting sqref="D91">
    <cfRule type="cellIs" priority="196" dxfId="0" operator="equal" stopIfTrue="1">
      <formula>Hoja1!$D$189</formula>
    </cfRule>
    <cfRule type="cellIs" priority="197" dxfId="5" operator="equal" stopIfTrue="1">
      <formula>Hoja1!$D$190</formula>
    </cfRule>
    <cfRule type="cellIs" priority="198" dxfId="6" operator="equal" stopIfTrue="1">
      <formula>Hoja1!$D$191</formula>
    </cfRule>
  </conditionalFormatting>
  <conditionalFormatting sqref="D94">
    <cfRule type="cellIs" priority="199" dxfId="0" operator="equal" stopIfTrue="1">
      <formula>Hoja1!$D$189</formula>
    </cfRule>
    <cfRule type="cellIs" priority="200" dxfId="5" operator="equal" stopIfTrue="1">
      <formula>Hoja1!$D$190</formula>
    </cfRule>
    <cfRule type="cellIs" priority="201" dxfId="6" operator="equal" stopIfTrue="1">
      <formula>Hoja1!$D$191</formula>
    </cfRule>
  </conditionalFormatting>
  <conditionalFormatting sqref="D95">
    <cfRule type="cellIs" priority="202" dxfId="0" operator="equal" stopIfTrue="1">
      <formula>Hoja1!$D$189</formula>
    </cfRule>
    <cfRule type="cellIs" priority="203" dxfId="5" operator="equal" stopIfTrue="1">
      <formula>Hoja1!$D$190</formula>
    </cfRule>
    <cfRule type="cellIs" priority="204" dxfId="6" operator="equal" stopIfTrue="1">
      <formula>Hoja1!$D$191</formula>
    </cfRule>
  </conditionalFormatting>
  <conditionalFormatting sqref="D96">
    <cfRule type="cellIs" priority="205" dxfId="0" operator="equal" stopIfTrue="1">
      <formula>Hoja1!$D$189</formula>
    </cfRule>
    <cfRule type="cellIs" priority="206" dxfId="5" operator="equal" stopIfTrue="1">
      <formula>Hoja1!$D$190</formula>
    </cfRule>
    <cfRule type="cellIs" priority="207" dxfId="6" operator="equal" stopIfTrue="1">
      <formula>Hoja1!$D$191</formula>
    </cfRule>
  </conditionalFormatting>
  <conditionalFormatting sqref="D97">
    <cfRule type="cellIs" priority="208" dxfId="0" operator="equal" stopIfTrue="1">
      <formula>Hoja1!$D$189</formula>
    </cfRule>
    <cfRule type="cellIs" priority="209" dxfId="5" operator="equal" stopIfTrue="1">
      <formula>Hoja1!$D$190</formula>
    </cfRule>
    <cfRule type="cellIs" priority="210" dxfId="6" operator="equal" stopIfTrue="1">
      <formula>Hoja1!$D$191</formula>
    </cfRule>
  </conditionalFormatting>
  <conditionalFormatting sqref="D98">
    <cfRule type="cellIs" priority="211" dxfId="0" operator="equal" stopIfTrue="1">
      <formula>Hoja1!$D$189</formula>
    </cfRule>
    <cfRule type="cellIs" priority="212" dxfId="5" operator="equal" stopIfTrue="1">
      <formula>Hoja1!$D$190</formula>
    </cfRule>
    <cfRule type="cellIs" priority="213" dxfId="6" operator="equal" stopIfTrue="1">
      <formula>Hoja1!$D$191</formula>
    </cfRule>
  </conditionalFormatting>
  <conditionalFormatting sqref="D99">
    <cfRule type="cellIs" priority="214" dxfId="0" operator="equal" stopIfTrue="1">
      <formula>Hoja1!$D$189</formula>
    </cfRule>
    <cfRule type="cellIs" priority="215" dxfId="5" operator="equal" stopIfTrue="1">
      <formula>Hoja1!$D$190</formula>
    </cfRule>
    <cfRule type="cellIs" priority="216" dxfId="6" operator="equal" stopIfTrue="1">
      <formula>Hoja1!$D$191</formula>
    </cfRule>
  </conditionalFormatting>
  <conditionalFormatting sqref="D102">
    <cfRule type="cellIs" priority="217" dxfId="0" operator="equal" stopIfTrue="1">
      <formula>Hoja1!$D$189</formula>
    </cfRule>
    <cfRule type="cellIs" priority="218" dxfId="5" operator="equal" stopIfTrue="1">
      <formula>Hoja1!$D$190</formula>
    </cfRule>
    <cfRule type="cellIs" priority="219" dxfId="6" operator="equal" stopIfTrue="1">
      <formula>Hoja1!$D$191</formula>
    </cfRule>
  </conditionalFormatting>
  <conditionalFormatting sqref="D104">
    <cfRule type="cellIs" priority="220" dxfId="0" operator="equal" stopIfTrue="1">
      <formula>Hoja1!$D$189</formula>
    </cfRule>
    <cfRule type="cellIs" priority="221" dxfId="5" operator="equal" stopIfTrue="1">
      <formula>Hoja1!$D$190</formula>
    </cfRule>
    <cfRule type="cellIs" priority="222" dxfId="6" operator="equal" stopIfTrue="1">
      <formula>Hoja1!$D$191</formula>
    </cfRule>
  </conditionalFormatting>
  <conditionalFormatting sqref="D105">
    <cfRule type="cellIs" priority="223" dxfId="0" operator="equal" stopIfTrue="1">
      <formula>Hoja1!$D$189</formula>
    </cfRule>
    <cfRule type="cellIs" priority="224" dxfId="5" operator="equal" stopIfTrue="1">
      <formula>Hoja1!$D$190</formula>
    </cfRule>
    <cfRule type="cellIs" priority="225" dxfId="6" operator="equal" stopIfTrue="1">
      <formula>Hoja1!$D$191</formula>
    </cfRule>
  </conditionalFormatting>
  <conditionalFormatting sqref="D106">
    <cfRule type="cellIs" priority="226" dxfId="0" operator="equal" stopIfTrue="1">
      <formula>Hoja1!$D$189</formula>
    </cfRule>
    <cfRule type="cellIs" priority="227" dxfId="5" operator="equal" stopIfTrue="1">
      <formula>Hoja1!$D$190</formula>
    </cfRule>
    <cfRule type="cellIs" priority="228" dxfId="6" operator="equal" stopIfTrue="1">
      <formula>Hoja1!$D$191</formula>
    </cfRule>
  </conditionalFormatting>
  <conditionalFormatting sqref="D107">
    <cfRule type="cellIs" priority="229" dxfId="0" operator="equal" stopIfTrue="1">
      <formula>Hoja1!$D$189</formula>
    </cfRule>
    <cfRule type="cellIs" priority="230" dxfId="5" operator="equal" stopIfTrue="1">
      <formula>Hoja1!$D$190</formula>
    </cfRule>
    <cfRule type="cellIs" priority="231" dxfId="6" operator="equal" stopIfTrue="1">
      <formula>Hoja1!$D$191</formula>
    </cfRule>
  </conditionalFormatting>
  <conditionalFormatting sqref="D109">
    <cfRule type="cellIs" priority="232" dxfId="0" operator="equal" stopIfTrue="1">
      <formula>Hoja1!$D$189</formula>
    </cfRule>
    <cfRule type="cellIs" priority="233" dxfId="5" operator="equal" stopIfTrue="1">
      <formula>Hoja1!$D$190</formula>
    </cfRule>
    <cfRule type="cellIs" priority="234" dxfId="6" operator="equal" stopIfTrue="1">
      <formula>Hoja1!$D$191</formula>
    </cfRule>
  </conditionalFormatting>
  <conditionalFormatting sqref="D110">
    <cfRule type="cellIs" priority="235" dxfId="0" operator="equal" stopIfTrue="1">
      <formula>Hoja1!$D$189</formula>
    </cfRule>
    <cfRule type="cellIs" priority="236" dxfId="5" operator="equal" stopIfTrue="1">
      <formula>Hoja1!$D$190</formula>
    </cfRule>
    <cfRule type="cellIs" priority="237" dxfId="6" operator="equal" stopIfTrue="1">
      <formula>Hoja1!$D$191</formula>
    </cfRule>
  </conditionalFormatting>
  <conditionalFormatting sqref="D111">
    <cfRule type="cellIs" priority="238" dxfId="0" operator="equal" stopIfTrue="1">
      <formula>Hoja1!$D$189</formula>
    </cfRule>
    <cfRule type="cellIs" priority="239" dxfId="5" operator="equal" stopIfTrue="1">
      <formula>Hoja1!$D$190</formula>
    </cfRule>
    <cfRule type="cellIs" priority="240" dxfId="6" operator="equal" stopIfTrue="1">
      <formula>Hoja1!$D$191</formula>
    </cfRule>
  </conditionalFormatting>
  <conditionalFormatting sqref="D113">
    <cfRule type="cellIs" priority="241" dxfId="0" operator="equal" stopIfTrue="1">
      <formula>Hoja1!$D$189</formula>
    </cfRule>
    <cfRule type="cellIs" priority="242" dxfId="5" operator="equal" stopIfTrue="1">
      <formula>Hoja1!$D$190</formula>
    </cfRule>
    <cfRule type="cellIs" priority="243" dxfId="6" operator="equal" stopIfTrue="1">
      <formula>Hoja1!$D$191</formula>
    </cfRule>
  </conditionalFormatting>
  <conditionalFormatting sqref="D114">
    <cfRule type="cellIs" priority="244" dxfId="0" operator="equal" stopIfTrue="1">
      <formula>Hoja1!$D$189</formula>
    </cfRule>
    <cfRule type="cellIs" priority="245" dxfId="5" operator="equal" stopIfTrue="1">
      <formula>Hoja1!$D$190</formula>
    </cfRule>
    <cfRule type="cellIs" priority="246" dxfId="6" operator="equal" stopIfTrue="1">
      <formula>Hoja1!$D$191</formula>
    </cfRule>
  </conditionalFormatting>
  <conditionalFormatting sqref="D115">
    <cfRule type="cellIs" priority="247" dxfId="0" operator="equal" stopIfTrue="1">
      <formula>Hoja1!$D$189</formula>
    </cfRule>
    <cfRule type="cellIs" priority="248" dxfId="5" operator="equal" stopIfTrue="1">
      <formula>Hoja1!$D$190</formula>
    </cfRule>
    <cfRule type="cellIs" priority="249" dxfId="6" operator="equal" stopIfTrue="1">
      <formula>Hoja1!$D$191</formula>
    </cfRule>
  </conditionalFormatting>
  <conditionalFormatting sqref="D116">
    <cfRule type="cellIs" priority="250" dxfId="0" operator="equal" stopIfTrue="1">
      <formula>Hoja1!$D$189</formula>
    </cfRule>
    <cfRule type="cellIs" priority="251" dxfId="5" operator="equal" stopIfTrue="1">
      <formula>Hoja1!$D$190</formula>
    </cfRule>
    <cfRule type="cellIs" priority="252" dxfId="6" operator="equal" stopIfTrue="1">
      <formula>Hoja1!$D$191</formula>
    </cfRule>
  </conditionalFormatting>
  <conditionalFormatting sqref="D117">
    <cfRule type="cellIs" priority="253" dxfId="0" operator="equal" stopIfTrue="1">
      <formula>Hoja1!$D$189</formula>
    </cfRule>
    <cfRule type="cellIs" priority="254" dxfId="5" operator="equal" stopIfTrue="1">
      <formula>Hoja1!$D$190</formula>
    </cfRule>
    <cfRule type="cellIs" priority="255" dxfId="6" operator="equal" stopIfTrue="1">
      <formula>Hoja1!$D$191</formula>
    </cfRule>
  </conditionalFormatting>
  <conditionalFormatting sqref="D118">
    <cfRule type="cellIs" priority="256" dxfId="0" operator="equal" stopIfTrue="1">
      <formula>Hoja1!$D$189</formula>
    </cfRule>
    <cfRule type="cellIs" priority="257" dxfId="5" operator="equal" stopIfTrue="1">
      <formula>Hoja1!$D$190</formula>
    </cfRule>
    <cfRule type="cellIs" priority="258" dxfId="6" operator="equal" stopIfTrue="1">
      <formula>Hoja1!$D$191</formula>
    </cfRule>
  </conditionalFormatting>
  <conditionalFormatting sqref="D119">
    <cfRule type="cellIs" priority="259" dxfId="0" operator="equal" stopIfTrue="1">
      <formula>Hoja1!$D$189</formula>
    </cfRule>
    <cfRule type="cellIs" priority="260" dxfId="5" operator="equal" stopIfTrue="1">
      <formula>Hoja1!$D$190</formula>
    </cfRule>
    <cfRule type="cellIs" priority="261" dxfId="6" operator="equal" stopIfTrue="1">
      <formula>Hoja1!$D$191</formula>
    </cfRule>
  </conditionalFormatting>
  <conditionalFormatting sqref="D121">
    <cfRule type="cellIs" priority="262" dxfId="0" operator="equal" stopIfTrue="1">
      <formula>Hoja1!$D$189</formula>
    </cfRule>
    <cfRule type="cellIs" priority="263" dxfId="5" operator="equal" stopIfTrue="1">
      <formula>Hoja1!$D$190</formula>
    </cfRule>
    <cfRule type="cellIs" priority="264" dxfId="6" operator="equal" stopIfTrue="1">
      <formula>Hoja1!$D$191</formula>
    </cfRule>
  </conditionalFormatting>
  <conditionalFormatting sqref="D122">
    <cfRule type="cellIs" priority="265" dxfId="0" operator="equal" stopIfTrue="1">
      <formula>Hoja1!$D$189</formula>
    </cfRule>
    <cfRule type="cellIs" priority="266" dxfId="5" operator="equal" stopIfTrue="1">
      <formula>Hoja1!$D$190</formula>
    </cfRule>
    <cfRule type="cellIs" priority="267" dxfId="6" operator="equal" stopIfTrue="1">
      <formula>Hoja1!$D$191</formula>
    </cfRule>
  </conditionalFormatting>
  <conditionalFormatting sqref="D123">
    <cfRule type="cellIs" priority="268" dxfId="0" operator="equal" stopIfTrue="1">
      <formula>Hoja1!$D$189</formula>
    </cfRule>
    <cfRule type="cellIs" priority="269" dxfId="5" operator="equal" stopIfTrue="1">
      <formula>Hoja1!$D$190</formula>
    </cfRule>
    <cfRule type="cellIs" priority="270" dxfId="6" operator="equal" stopIfTrue="1">
      <formula>Hoja1!$D$191</formula>
    </cfRule>
  </conditionalFormatting>
  <conditionalFormatting sqref="D124">
    <cfRule type="cellIs" priority="271" dxfId="0" operator="equal" stopIfTrue="1">
      <formula>Hoja1!$D$189</formula>
    </cfRule>
    <cfRule type="cellIs" priority="272" dxfId="5" operator="equal" stopIfTrue="1">
      <formula>Hoja1!$D$190</formula>
    </cfRule>
    <cfRule type="cellIs" priority="273" dxfId="6" operator="equal" stopIfTrue="1">
      <formula>Hoja1!$D$191</formula>
    </cfRule>
  </conditionalFormatting>
  <conditionalFormatting sqref="D125">
    <cfRule type="cellIs" priority="274" dxfId="0" operator="equal" stopIfTrue="1">
      <formula>Hoja1!$D$189</formula>
    </cfRule>
    <cfRule type="cellIs" priority="275" dxfId="5" operator="equal" stopIfTrue="1">
      <formula>Hoja1!$D$190</formula>
    </cfRule>
    <cfRule type="cellIs" priority="276" dxfId="6" operator="equal" stopIfTrue="1">
      <formula>Hoja1!$D$191</formula>
    </cfRule>
  </conditionalFormatting>
  <conditionalFormatting sqref="D126">
    <cfRule type="cellIs" priority="277" dxfId="0" operator="equal" stopIfTrue="1">
      <formula>Hoja1!$D$189</formula>
    </cfRule>
    <cfRule type="cellIs" priority="278" dxfId="5" operator="equal" stopIfTrue="1">
      <formula>Hoja1!$D$190</formula>
    </cfRule>
    <cfRule type="cellIs" priority="279" dxfId="6" operator="equal" stopIfTrue="1">
      <formula>Hoja1!$D$191</formula>
    </cfRule>
  </conditionalFormatting>
  <conditionalFormatting sqref="D128">
    <cfRule type="cellIs" priority="280" dxfId="0" operator="equal" stopIfTrue="1">
      <formula>Hoja1!$D$189</formula>
    </cfRule>
    <cfRule type="cellIs" priority="281" dxfId="5" operator="equal" stopIfTrue="1">
      <formula>Hoja1!$D$190</formula>
    </cfRule>
    <cfRule type="cellIs" priority="282" dxfId="6" operator="equal" stopIfTrue="1">
      <formula>Hoja1!$D$191</formula>
    </cfRule>
  </conditionalFormatting>
  <conditionalFormatting sqref="D129">
    <cfRule type="cellIs" priority="283" dxfId="0" operator="equal" stopIfTrue="1">
      <formula>Hoja1!$D$189</formula>
    </cfRule>
    <cfRule type="cellIs" priority="284" dxfId="5" operator="equal" stopIfTrue="1">
      <formula>Hoja1!$D$190</formula>
    </cfRule>
    <cfRule type="cellIs" priority="285" dxfId="6" operator="equal" stopIfTrue="1">
      <formula>Hoja1!$D$191</formula>
    </cfRule>
  </conditionalFormatting>
  <conditionalFormatting sqref="D131">
    <cfRule type="cellIs" priority="286" dxfId="0" operator="equal" stopIfTrue="1">
      <formula>Hoja1!$D$189</formula>
    </cfRule>
    <cfRule type="cellIs" priority="287" dxfId="5" operator="equal" stopIfTrue="1">
      <formula>Hoja1!$D$190</formula>
    </cfRule>
    <cfRule type="cellIs" priority="288" dxfId="6" operator="equal" stopIfTrue="1">
      <formula>Hoja1!$D$191</formula>
    </cfRule>
  </conditionalFormatting>
  <conditionalFormatting sqref="D132">
    <cfRule type="cellIs" priority="289" dxfId="0" operator="equal" stopIfTrue="1">
      <formula>Hoja1!$D$189</formula>
    </cfRule>
    <cfRule type="cellIs" priority="290" dxfId="5" operator="equal" stopIfTrue="1">
      <formula>Hoja1!$D$190</formula>
    </cfRule>
    <cfRule type="cellIs" priority="291" dxfId="6" operator="equal" stopIfTrue="1">
      <formula>Hoja1!$D$191</formula>
    </cfRule>
  </conditionalFormatting>
  <conditionalFormatting sqref="D135">
    <cfRule type="cellIs" priority="292" dxfId="0" operator="equal" stopIfTrue="1">
      <formula>Hoja1!$D$189</formula>
    </cfRule>
    <cfRule type="cellIs" priority="293" dxfId="5" operator="equal" stopIfTrue="1">
      <formula>Hoja1!$D$190</formula>
    </cfRule>
    <cfRule type="cellIs" priority="294" dxfId="6" operator="equal" stopIfTrue="1">
      <formula>Hoja1!$D$191</formula>
    </cfRule>
  </conditionalFormatting>
  <conditionalFormatting sqref="D137">
    <cfRule type="cellIs" priority="295" dxfId="0" operator="equal" stopIfTrue="1">
      <formula>Hoja1!$D$189</formula>
    </cfRule>
    <cfRule type="cellIs" priority="296" dxfId="5" operator="equal" stopIfTrue="1">
      <formula>Hoja1!$D$190</formula>
    </cfRule>
    <cfRule type="cellIs" priority="297" dxfId="6" operator="equal" stopIfTrue="1">
      <formula>Hoja1!$D$191</formula>
    </cfRule>
  </conditionalFormatting>
  <conditionalFormatting sqref="D138">
    <cfRule type="cellIs" priority="298" dxfId="0" operator="equal" stopIfTrue="1">
      <formula>Hoja1!$D$189</formula>
    </cfRule>
    <cfRule type="cellIs" priority="299" dxfId="5" operator="equal" stopIfTrue="1">
      <formula>Hoja1!$D$190</formula>
    </cfRule>
    <cfRule type="cellIs" priority="300" dxfId="6" operator="equal" stopIfTrue="1">
      <formula>Hoja1!$D$191</formula>
    </cfRule>
  </conditionalFormatting>
  <conditionalFormatting sqref="D139">
    <cfRule type="cellIs" priority="301" dxfId="0" operator="equal" stopIfTrue="1">
      <formula>Hoja1!$D$189</formula>
    </cfRule>
    <cfRule type="cellIs" priority="302" dxfId="5" operator="equal" stopIfTrue="1">
      <formula>Hoja1!$D$190</formula>
    </cfRule>
    <cfRule type="cellIs" priority="303" dxfId="6" operator="equal" stopIfTrue="1">
      <formula>Hoja1!$D$191</formula>
    </cfRule>
  </conditionalFormatting>
  <conditionalFormatting sqref="D140">
    <cfRule type="cellIs" priority="304" dxfId="0" operator="equal" stopIfTrue="1">
      <formula>Hoja1!$D$189</formula>
    </cfRule>
    <cfRule type="cellIs" priority="305" dxfId="5" operator="equal" stopIfTrue="1">
      <formula>Hoja1!$D$190</formula>
    </cfRule>
    <cfRule type="cellIs" priority="306" dxfId="6" operator="equal" stopIfTrue="1">
      <formula>Hoja1!$D$191</formula>
    </cfRule>
  </conditionalFormatting>
  <conditionalFormatting sqref="D142">
    <cfRule type="cellIs" priority="307" dxfId="0" operator="equal" stopIfTrue="1">
      <formula>Hoja1!$D$189</formula>
    </cfRule>
    <cfRule type="cellIs" priority="308" dxfId="5" operator="equal" stopIfTrue="1">
      <formula>Hoja1!$D$190</formula>
    </cfRule>
    <cfRule type="cellIs" priority="309" dxfId="6" operator="equal" stopIfTrue="1">
      <formula>Hoja1!$D$191</formula>
    </cfRule>
  </conditionalFormatting>
  <conditionalFormatting sqref="D143">
    <cfRule type="cellIs" priority="310" dxfId="0" operator="equal" stopIfTrue="1">
      <formula>Hoja1!$D$189</formula>
    </cfRule>
    <cfRule type="cellIs" priority="311" dxfId="5" operator="equal" stopIfTrue="1">
      <formula>Hoja1!$D$190</formula>
    </cfRule>
    <cfRule type="cellIs" priority="312" dxfId="6" operator="equal" stopIfTrue="1">
      <formula>Hoja1!$D$191</formula>
    </cfRule>
  </conditionalFormatting>
  <conditionalFormatting sqref="D145">
    <cfRule type="cellIs" priority="313" dxfId="0" operator="equal" stopIfTrue="1">
      <formula>Hoja1!$D$189</formula>
    </cfRule>
    <cfRule type="cellIs" priority="314" dxfId="5" operator="equal" stopIfTrue="1">
      <formula>Hoja1!$D$190</formula>
    </cfRule>
    <cfRule type="cellIs" priority="315" dxfId="6" operator="equal" stopIfTrue="1">
      <formula>Hoja1!$D$191</formula>
    </cfRule>
  </conditionalFormatting>
  <conditionalFormatting sqref="D146">
    <cfRule type="cellIs" priority="316" dxfId="0" operator="equal" stopIfTrue="1">
      <formula>Hoja1!$D$189</formula>
    </cfRule>
    <cfRule type="cellIs" priority="317" dxfId="5" operator="equal" stopIfTrue="1">
      <formula>Hoja1!$D$190</formula>
    </cfRule>
    <cfRule type="cellIs" priority="318" dxfId="6" operator="equal" stopIfTrue="1">
      <formula>Hoja1!$D$191</formula>
    </cfRule>
  </conditionalFormatting>
  <conditionalFormatting sqref="D147">
    <cfRule type="cellIs" priority="319" dxfId="0" operator="equal" stopIfTrue="1">
      <formula>Hoja1!$D$189</formula>
    </cfRule>
    <cfRule type="cellIs" priority="320" dxfId="5" operator="equal" stopIfTrue="1">
      <formula>Hoja1!$D$190</formula>
    </cfRule>
    <cfRule type="cellIs" priority="321" dxfId="6" operator="equal" stopIfTrue="1">
      <formula>Hoja1!$D$191</formula>
    </cfRule>
  </conditionalFormatting>
  <conditionalFormatting sqref="D149">
    <cfRule type="cellIs" priority="322" dxfId="0" operator="equal" stopIfTrue="1">
      <formula>Hoja1!$D$189</formula>
    </cfRule>
    <cfRule type="cellIs" priority="323" dxfId="5" operator="equal" stopIfTrue="1">
      <formula>Hoja1!$D$190</formula>
    </cfRule>
    <cfRule type="cellIs" priority="324" dxfId="6" operator="equal" stopIfTrue="1">
      <formula>Hoja1!$D$191</formula>
    </cfRule>
  </conditionalFormatting>
  <conditionalFormatting sqref="D150">
    <cfRule type="cellIs" priority="325" dxfId="0" operator="equal" stopIfTrue="1">
      <formula>Hoja1!$D$189</formula>
    </cfRule>
    <cfRule type="cellIs" priority="326" dxfId="5" operator="equal" stopIfTrue="1">
      <formula>Hoja1!$D$190</formula>
    </cfRule>
    <cfRule type="cellIs" priority="327" dxfId="6" operator="equal" stopIfTrue="1">
      <formula>Hoja1!$D$191</formula>
    </cfRule>
  </conditionalFormatting>
  <conditionalFormatting sqref="D151">
    <cfRule type="cellIs" priority="328" dxfId="0" operator="equal" stopIfTrue="1">
      <formula>Hoja1!$D$189</formula>
    </cfRule>
    <cfRule type="cellIs" priority="329" dxfId="5" operator="equal" stopIfTrue="1">
      <formula>Hoja1!$D$190</formula>
    </cfRule>
    <cfRule type="cellIs" priority="330" dxfId="6" operator="equal" stopIfTrue="1">
      <formula>Hoja1!$D$191</formula>
    </cfRule>
  </conditionalFormatting>
  <conditionalFormatting sqref="D152">
    <cfRule type="cellIs" priority="331" dxfId="0" operator="equal" stopIfTrue="1">
      <formula>Hoja1!$D$189</formula>
    </cfRule>
    <cfRule type="cellIs" priority="332" dxfId="5" operator="equal" stopIfTrue="1">
      <formula>Hoja1!$D$190</formula>
    </cfRule>
    <cfRule type="cellIs" priority="333" dxfId="6" operator="equal" stopIfTrue="1">
      <formula>Hoja1!$D$191</formula>
    </cfRule>
  </conditionalFormatting>
  <conditionalFormatting sqref="D153">
    <cfRule type="cellIs" priority="334" dxfId="0" operator="equal" stopIfTrue="1">
      <formula>Hoja1!$D$189</formula>
    </cfRule>
    <cfRule type="cellIs" priority="335" dxfId="5" operator="equal" stopIfTrue="1">
      <formula>Hoja1!$D$190</formula>
    </cfRule>
    <cfRule type="cellIs" priority="336" dxfId="6" operator="equal" stopIfTrue="1">
      <formula>Hoja1!$D$191</formula>
    </cfRule>
  </conditionalFormatting>
  <conditionalFormatting sqref="D155">
    <cfRule type="cellIs" priority="337" dxfId="0" operator="equal" stopIfTrue="1">
      <formula>Hoja1!$D$189</formula>
    </cfRule>
    <cfRule type="cellIs" priority="338" dxfId="5" operator="equal" stopIfTrue="1">
      <formula>Hoja1!$D$190</formula>
    </cfRule>
    <cfRule type="cellIs" priority="339" dxfId="6" operator="equal" stopIfTrue="1">
      <formula>Hoja1!$D$191</formula>
    </cfRule>
  </conditionalFormatting>
  <conditionalFormatting sqref="D158">
    <cfRule type="cellIs" priority="340" dxfId="0" operator="equal" stopIfTrue="1">
      <formula>Hoja1!$D$189</formula>
    </cfRule>
    <cfRule type="cellIs" priority="341" dxfId="5" operator="equal" stopIfTrue="1">
      <formula>Hoja1!$D$190</formula>
    </cfRule>
    <cfRule type="cellIs" priority="342" dxfId="6" operator="equal" stopIfTrue="1">
      <formula>Hoja1!$D$191</formula>
    </cfRule>
  </conditionalFormatting>
  <conditionalFormatting sqref="D159">
    <cfRule type="cellIs" priority="343" dxfId="0" operator="equal" stopIfTrue="1">
      <formula>Hoja1!$D$189</formula>
    </cfRule>
    <cfRule type="cellIs" priority="344" dxfId="5" operator="equal" stopIfTrue="1">
      <formula>Hoja1!$D$190</formula>
    </cfRule>
    <cfRule type="cellIs" priority="345" dxfId="6" operator="equal" stopIfTrue="1">
      <formula>Hoja1!$D$191</formula>
    </cfRule>
  </conditionalFormatting>
  <conditionalFormatting sqref="D161">
    <cfRule type="cellIs" priority="346" dxfId="0" operator="equal" stopIfTrue="1">
      <formula>Hoja1!$D$189</formula>
    </cfRule>
    <cfRule type="cellIs" priority="347" dxfId="5" operator="equal" stopIfTrue="1">
      <formula>Hoja1!$D$190</formula>
    </cfRule>
    <cfRule type="cellIs" priority="348" dxfId="6" operator="equal" stopIfTrue="1">
      <formula>Hoja1!$D$191</formula>
    </cfRule>
  </conditionalFormatting>
  <conditionalFormatting sqref="D162">
    <cfRule type="cellIs" priority="349" dxfId="0" operator="equal" stopIfTrue="1">
      <formula>Hoja1!$D$189</formula>
    </cfRule>
    <cfRule type="cellIs" priority="350" dxfId="5" operator="equal" stopIfTrue="1">
      <formula>Hoja1!$D$190</formula>
    </cfRule>
    <cfRule type="cellIs" priority="351" dxfId="6" operator="equal" stopIfTrue="1">
      <formula>Hoja1!$D$191</formula>
    </cfRule>
  </conditionalFormatting>
  <conditionalFormatting sqref="D163">
    <cfRule type="cellIs" priority="352" dxfId="0" operator="equal" stopIfTrue="1">
      <formula>Hoja1!$D$189</formula>
    </cfRule>
    <cfRule type="cellIs" priority="353" dxfId="5" operator="equal" stopIfTrue="1">
      <formula>Hoja1!$D$190</formula>
    </cfRule>
    <cfRule type="cellIs" priority="354" dxfId="6" operator="equal" stopIfTrue="1">
      <formula>Hoja1!$D$191</formula>
    </cfRule>
  </conditionalFormatting>
  <conditionalFormatting sqref="D166">
    <cfRule type="cellIs" priority="355" dxfId="0" operator="equal" stopIfTrue="1">
      <formula>Hoja1!$D$189</formula>
    </cfRule>
    <cfRule type="cellIs" priority="356" dxfId="5" operator="equal" stopIfTrue="1">
      <formula>Hoja1!$D$190</formula>
    </cfRule>
    <cfRule type="cellIs" priority="357" dxfId="6" operator="equal" stopIfTrue="1">
      <formula>Hoja1!$D$191</formula>
    </cfRule>
  </conditionalFormatting>
  <conditionalFormatting sqref="D167">
    <cfRule type="cellIs" priority="358" dxfId="0" operator="equal" stopIfTrue="1">
      <formula>Hoja1!$D$189</formula>
    </cfRule>
    <cfRule type="cellIs" priority="359" dxfId="5" operator="equal" stopIfTrue="1">
      <formula>Hoja1!$D$190</formula>
    </cfRule>
    <cfRule type="cellIs" priority="360" dxfId="6" operator="equal" stopIfTrue="1">
      <formula>Hoja1!$D$191</formula>
    </cfRule>
  </conditionalFormatting>
  <conditionalFormatting sqref="D168">
    <cfRule type="cellIs" priority="361" dxfId="0" operator="equal" stopIfTrue="1">
      <formula>Hoja1!$D$189</formula>
    </cfRule>
    <cfRule type="cellIs" priority="362" dxfId="5" operator="equal" stopIfTrue="1">
      <formula>Hoja1!$D$190</formula>
    </cfRule>
    <cfRule type="cellIs" priority="363" dxfId="6" operator="equal" stopIfTrue="1">
      <formula>Hoja1!$D$191</formula>
    </cfRule>
  </conditionalFormatting>
  <conditionalFormatting sqref="D169">
    <cfRule type="cellIs" priority="364" dxfId="0" operator="equal" stopIfTrue="1">
      <formula>Hoja1!$D$189</formula>
    </cfRule>
    <cfRule type="cellIs" priority="365" dxfId="5" operator="equal" stopIfTrue="1">
      <formula>Hoja1!$D$190</formula>
    </cfRule>
    <cfRule type="cellIs" priority="366" dxfId="6" operator="equal" stopIfTrue="1">
      <formula>Hoja1!$D$191</formula>
    </cfRule>
  </conditionalFormatting>
  <conditionalFormatting sqref="D170">
    <cfRule type="cellIs" priority="367" dxfId="0" operator="equal" stopIfTrue="1">
      <formula>Hoja1!$D$189</formula>
    </cfRule>
    <cfRule type="cellIs" priority="368" dxfId="5" operator="equal" stopIfTrue="1">
      <formula>Hoja1!$D$190</formula>
    </cfRule>
    <cfRule type="cellIs" priority="369" dxfId="6" operator="equal" stopIfTrue="1">
      <formula>Hoja1!$D$191</formula>
    </cfRule>
  </conditionalFormatting>
  <conditionalFormatting sqref="D173">
    <cfRule type="cellIs" priority="370" dxfId="0" operator="equal" stopIfTrue="1">
      <formula>Hoja1!$D$189</formula>
    </cfRule>
    <cfRule type="cellIs" priority="371" dxfId="5" operator="equal" stopIfTrue="1">
      <formula>Hoja1!$D$190</formula>
    </cfRule>
    <cfRule type="cellIs" priority="372" dxfId="6" operator="equal" stopIfTrue="1">
      <formula>Hoja1!$D$191</formula>
    </cfRule>
  </conditionalFormatting>
  <conditionalFormatting sqref="D174">
    <cfRule type="cellIs" priority="373" dxfId="0" operator="equal" stopIfTrue="1">
      <formula>Hoja1!$D$189</formula>
    </cfRule>
    <cfRule type="cellIs" priority="374" dxfId="5" operator="equal" stopIfTrue="1">
      <formula>Hoja1!$D$190</formula>
    </cfRule>
    <cfRule type="cellIs" priority="375" dxfId="6" operator="equal" stopIfTrue="1">
      <formula>Hoja1!$D$191</formula>
    </cfRule>
  </conditionalFormatting>
  <conditionalFormatting sqref="D175">
    <cfRule type="cellIs" priority="376" dxfId="0" operator="equal" stopIfTrue="1">
      <formula>Hoja1!$D$189</formula>
    </cfRule>
    <cfRule type="cellIs" priority="377" dxfId="5" operator="equal" stopIfTrue="1">
      <formula>Hoja1!$D$190</formula>
    </cfRule>
    <cfRule type="cellIs" priority="378" dxfId="6" operator="equal" stopIfTrue="1">
      <formula>Hoja1!$D$191</formula>
    </cfRule>
  </conditionalFormatting>
  <conditionalFormatting sqref="D176">
    <cfRule type="cellIs" priority="379" dxfId="0" operator="equal" stopIfTrue="1">
      <formula>Hoja1!$D$189</formula>
    </cfRule>
    <cfRule type="cellIs" priority="380" dxfId="5" operator="equal" stopIfTrue="1">
      <formula>Hoja1!$D$190</formula>
    </cfRule>
    <cfRule type="cellIs" priority="381" dxfId="6" operator="equal" stopIfTrue="1">
      <formula>Hoja1!$D$191</formula>
    </cfRule>
  </conditionalFormatting>
  <conditionalFormatting sqref="D177">
    <cfRule type="cellIs" priority="382" dxfId="0" operator="equal" stopIfTrue="1">
      <formula>Hoja1!$D$189</formula>
    </cfRule>
    <cfRule type="cellIs" priority="383" dxfId="5" operator="equal" stopIfTrue="1">
      <formula>Hoja1!$D$190</formula>
    </cfRule>
    <cfRule type="cellIs" priority="384" dxfId="6" operator="equal" stopIfTrue="1">
      <formula>Hoja1!$D$191</formula>
    </cfRule>
  </conditionalFormatting>
  <conditionalFormatting sqref="D178">
    <cfRule type="cellIs" priority="385" dxfId="0" operator="equal" stopIfTrue="1">
      <formula>Hoja1!$D$189</formula>
    </cfRule>
    <cfRule type="cellIs" priority="386" dxfId="5" operator="equal" stopIfTrue="1">
      <formula>Hoja1!$D$190</formula>
    </cfRule>
    <cfRule type="cellIs" priority="387" dxfId="6" operator="equal" stopIfTrue="1">
      <formula>Hoja1!$D$191</formula>
    </cfRule>
  </conditionalFormatting>
  <conditionalFormatting sqref="D180">
    <cfRule type="cellIs" priority="388" dxfId="0" operator="equal" stopIfTrue="1">
      <formula>Hoja1!$D$189</formula>
    </cfRule>
    <cfRule type="cellIs" priority="389" dxfId="5" operator="equal" stopIfTrue="1">
      <formula>Hoja1!$D$190</formula>
    </cfRule>
    <cfRule type="cellIs" priority="390" dxfId="6" operator="equal" stopIfTrue="1">
      <formula>Hoja1!$D$191</formula>
    </cfRule>
  </conditionalFormatting>
  <conditionalFormatting sqref="D181">
    <cfRule type="cellIs" priority="391" dxfId="0" operator="equal" stopIfTrue="1">
      <formula>Hoja1!$D$189</formula>
    </cfRule>
    <cfRule type="cellIs" priority="392" dxfId="5" operator="equal" stopIfTrue="1">
      <formula>Hoja1!$D$190</formula>
    </cfRule>
    <cfRule type="cellIs" priority="393" dxfId="6" operator="equal" stopIfTrue="1">
      <formula>Hoja1!$D$191</formula>
    </cfRule>
  </conditionalFormatting>
  <conditionalFormatting sqref="D183">
    <cfRule type="cellIs" priority="394" dxfId="0" operator="equal" stopIfTrue="1">
      <formula>Hoja1!$D$189</formula>
    </cfRule>
    <cfRule type="cellIs" priority="395" dxfId="5" operator="equal" stopIfTrue="1">
      <formula>Hoja1!$D$190</formula>
    </cfRule>
    <cfRule type="cellIs" priority="396" dxfId="6" operator="equal" stopIfTrue="1">
      <formula>Hoja1!$D$191</formula>
    </cfRule>
  </conditionalFormatting>
  <conditionalFormatting sqref="D184">
    <cfRule type="cellIs" priority="397" dxfId="0" operator="equal" stopIfTrue="1">
      <formula>Hoja1!$D$189</formula>
    </cfRule>
    <cfRule type="cellIs" priority="398" dxfId="5" operator="equal" stopIfTrue="1">
      <formula>Hoja1!$D$190</formula>
    </cfRule>
    <cfRule type="cellIs" priority="399" dxfId="6" operator="equal" stopIfTrue="1">
      <formula>Hoja1!$D$191</formula>
    </cfRule>
  </conditionalFormatting>
  <conditionalFormatting sqref="D93:D185 D3:D91">
    <cfRule type="cellIs" priority="400" dxfId="0" operator="equal" stopIfTrue="1">
      <formula>Hoja1!$D$189</formula>
    </cfRule>
    <cfRule type="cellIs" priority="401" dxfId="5" operator="equal" stopIfTrue="1">
      <formula>Hoja1!$D$190</formula>
    </cfRule>
    <cfRule type="cellIs" priority="402" dxfId="6" operator="equal" stopIfTrue="1">
      <formula>Hoja1!$D$191</formula>
    </cfRule>
    <cfRule type="cellIs" priority="403" dxfId="7" operator="equal" stopIfTrue="1">
      <formula>Hoja1!$D$192</formula>
    </cfRule>
  </conditionalFormatting>
  <conditionalFormatting sqref="D92">
    <cfRule type="cellIs" priority="404" dxfId="0" operator="equal" stopIfTrue="1">
      <formula>Hoja1!$D$189</formula>
    </cfRule>
    <cfRule type="cellIs" priority="405" dxfId="5" operator="equal" stopIfTrue="1">
      <formula>Hoja1!$D$190</formula>
    </cfRule>
    <cfRule type="cellIs" priority="406" dxfId="6" operator="equal" stopIfTrue="1">
      <formula>Hoja1!$D$191</formula>
    </cfRule>
  </conditionalFormatting>
  <conditionalFormatting sqref="D92">
    <cfRule type="cellIs" priority="407" dxfId="0" operator="equal" stopIfTrue="1">
      <formula>Hoja1!$D$189</formula>
    </cfRule>
    <cfRule type="cellIs" priority="408" dxfId="5" operator="equal" stopIfTrue="1">
      <formula>Hoja1!$D$190</formula>
    </cfRule>
    <cfRule type="cellIs" priority="409" dxfId="6" operator="equal" stopIfTrue="1">
      <formula>Hoja1!$D$191</formula>
    </cfRule>
    <cfRule type="cellIs" priority="410" dxfId="7" operator="equal" stopIfTrue="1">
      <formula>Hoja1!$D$192</formula>
    </cfRule>
  </conditionalFormatting>
  <dataValidations count="1">
    <dataValidation type="list" operator="equal" allowBlank="1" showErrorMessage="1" sqref="D4:D5 D8:D15 D17:D19 D22:D24 D26:D27 D30:D32 D34:D36 D38:D40 D43:D48 D50:D56 D59:D62 D64:D66 D68:D69 D71:D72 D74 D76:D77 D79:D82 D84:D88 D90:D92 D94:D99 D102 D104:D107 D109:D111 D113:D119 D121:D126 D128:D129 D131:D132 D135 D137:D140 D142:D143 D145:D147 D149:D153 D155 D158:D159 D161:D163 D166:D170 D173:D178 D180:D181 D183:D184">
      <formula1>$D$203:$D$206</formula1>
    </dataValidation>
  </dataValidations>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xl/worksheets/sheet3.xml><?xml version="1.0" encoding="utf-8"?>
<worksheet xmlns="http://schemas.openxmlformats.org/spreadsheetml/2006/main" xmlns:r="http://schemas.openxmlformats.org/officeDocument/2006/relationships">
  <dimension ref="A1:I14"/>
  <sheetViews>
    <sheetView workbookViewId="0" topLeftCell="A1">
      <selection activeCell="A40" sqref="A40"/>
    </sheetView>
  </sheetViews>
  <sheetFormatPr defaultColWidth="11.421875" defaultRowHeight="12.75"/>
  <cols>
    <col min="1" max="1" width="11.57421875" style="0" customWidth="1"/>
    <col min="2" max="2" width="49.7109375" style="0" customWidth="1"/>
    <col min="3" max="3" width="58.140625" style="0" customWidth="1"/>
    <col min="4" max="4" width="37.28125" style="0" customWidth="1"/>
    <col min="5" max="5" width="13.421875" style="0" customWidth="1"/>
    <col min="6" max="8" width="0" style="0" hidden="1" customWidth="1"/>
    <col min="9" max="9" width="42.00390625" style="0" customWidth="1"/>
    <col min="10" max="16384" width="11.57421875" style="0" customWidth="1"/>
  </cols>
  <sheetData>
    <row r="1" spans="1:9" ht="36.75">
      <c r="A1" s="20" t="s">
        <v>48</v>
      </c>
      <c r="B1" s="21" t="s">
        <v>49</v>
      </c>
      <c r="C1" s="21" t="s">
        <v>50</v>
      </c>
      <c r="D1" s="21" t="s">
        <v>543</v>
      </c>
      <c r="E1" s="21" t="s">
        <v>544</v>
      </c>
      <c r="G1" s="21" t="s">
        <v>45</v>
      </c>
      <c r="H1" s="21" t="s">
        <v>46</v>
      </c>
      <c r="I1" s="21" t="s">
        <v>545</v>
      </c>
    </row>
    <row r="2" spans="1:9" ht="22.5" customHeight="1">
      <c r="A2" s="22">
        <v>5</v>
      </c>
      <c r="B2" s="23" t="s">
        <v>52</v>
      </c>
      <c r="C2" s="23"/>
      <c r="D2" s="41"/>
      <c r="E2" s="24"/>
      <c r="F2">
        <f>AVERAGE(F3)</f>
        <v>1</v>
      </c>
      <c r="G2">
        <f>COUNTIF($F$4:$F$5,"&gt;=0,5")</f>
        <v>2</v>
      </c>
      <c r="H2">
        <f>SUM(COUNTIF($F$4:$F$5,"&lt;0,5"))</f>
        <v>0</v>
      </c>
      <c r="I2" s="24"/>
    </row>
    <row r="3" spans="1:9" ht="17.25">
      <c r="A3" s="25" t="s">
        <v>53</v>
      </c>
      <c r="B3" s="26" t="s">
        <v>54</v>
      </c>
      <c r="C3" s="26"/>
      <c r="D3" s="27"/>
      <c r="E3" s="27"/>
      <c r="F3">
        <f>AVERAGE(F4:F5)</f>
        <v>1</v>
      </c>
      <c r="I3" s="27"/>
    </row>
    <row r="4" spans="1:9" ht="34.5">
      <c r="A4" s="42" t="s">
        <v>55</v>
      </c>
      <c r="B4" s="43" t="s">
        <v>56</v>
      </c>
      <c r="C4" s="44" t="s">
        <v>57</v>
      </c>
      <c r="D4" s="44" t="s">
        <v>546</v>
      </c>
      <c r="E4" s="9" t="s">
        <v>39</v>
      </c>
      <c r="F4">
        <f>VLOOKUP(E4,Resumen!$B$21:$C$26,2,0)</f>
        <v>1</v>
      </c>
      <c r="G4" s="19" t="s">
        <v>24</v>
      </c>
      <c r="H4">
        <f>COUNTIF($E$4:$E$100,G4)</f>
        <v>0</v>
      </c>
      <c r="I4" s="45"/>
    </row>
    <row r="5" spans="1:9" ht="57">
      <c r="A5" s="42" t="s">
        <v>59</v>
      </c>
      <c r="B5" s="43" t="s">
        <v>60</v>
      </c>
      <c r="C5" s="44" t="s">
        <v>61</v>
      </c>
      <c r="D5" s="44" t="s">
        <v>547</v>
      </c>
      <c r="E5" s="9" t="s">
        <v>39</v>
      </c>
      <c r="F5">
        <f>VLOOKUP(E5,Resumen!$B$21:$C$26,2,0)</f>
        <v>1</v>
      </c>
      <c r="G5" s="19" t="s">
        <v>27</v>
      </c>
      <c r="H5">
        <f>COUNTIF($E$4:$E$100,G5)</f>
        <v>0</v>
      </c>
      <c r="I5" s="45"/>
    </row>
    <row r="6" spans="7:8" ht="12.75">
      <c r="G6" s="19" t="s">
        <v>30</v>
      </c>
      <c r="H6">
        <f>COUNTIF($E$4:$E$100,G6)</f>
        <v>0</v>
      </c>
    </row>
    <row r="7" spans="7:8" ht="12.75">
      <c r="G7" s="19" t="s">
        <v>33</v>
      </c>
      <c r="H7">
        <f>COUNTIF($E$4:$E$100,G7)</f>
        <v>0</v>
      </c>
    </row>
    <row r="8" spans="7:8" ht="12.75">
      <c r="G8" s="19" t="s">
        <v>36</v>
      </c>
      <c r="H8">
        <f>COUNTIF($E$4:$E$100,G8)</f>
        <v>0</v>
      </c>
    </row>
    <row r="9" spans="7:8" ht="12.75">
      <c r="G9" s="19" t="s">
        <v>39</v>
      </c>
      <c r="H9">
        <f>COUNTIF($E$4:$E$100,G9)</f>
        <v>2</v>
      </c>
    </row>
    <row r="12" spans="7:8" ht="12.75">
      <c r="G12" s="46" t="s">
        <v>548</v>
      </c>
      <c r="H12" s="13">
        <f>SUM(H4:H5)</f>
        <v>0</v>
      </c>
    </row>
    <row r="13" spans="7:8" ht="12.75">
      <c r="G13" s="46" t="s">
        <v>549</v>
      </c>
      <c r="H13" s="13">
        <f>SUM(H6:H7)</f>
        <v>0</v>
      </c>
    </row>
    <row r="14" spans="7:8" ht="12.75">
      <c r="G14" s="46" t="s">
        <v>545</v>
      </c>
      <c r="H14" s="13">
        <f>SUM(H8:H9)</f>
        <v>2</v>
      </c>
    </row>
  </sheetData>
  <sheetProtection selectLockedCells="1" selectUnlockedCells="1"/>
  <mergeCells count="2">
    <mergeCell ref="B2:C2"/>
    <mergeCell ref="B3:C3"/>
  </mergeCells>
  <conditionalFormatting sqref="B21">
    <cfRule type="cellIs" priority="1" dxfId="0" operator="equal" stopIfTrue="1">
      <formula>Resumen!$B$21</formula>
    </cfRule>
    <cfRule type="cellIs" priority="2" dxfId="1" operator="equal" stopIfTrue="1">
      <formula>Resumen!$B$22</formula>
    </cfRule>
    <cfRule type="cellIs" priority="3" dxfId="2" operator="equal" stopIfTrue="1">
      <formula>Resumen!$B$23</formula>
    </cfRule>
    <cfRule type="cellIs" priority="4" dxfId="3" operator="equal" stopIfTrue="1">
      <formula>Resumen!$B$24</formula>
    </cfRule>
    <cfRule type="cellIs" priority="5" dxfId="4" operator="equal" stopIfTrue="1">
      <formula>Resumen!$B$25</formula>
    </cfRule>
  </conditionalFormatting>
  <conditionalFormatting sqref="E4:E5">
    <cfRule type="cellIs" priority="6" dxfId="0" operator="equal" stopIfTrue="1">
      <formula>Resumen!$B$21</formula>
    </cfRule>
    <cfRule type="cellIs" priority="7" dxfId="1" operator="equal" stopIfTrue="1">
      <formula>Resumen!$B$22</formula>
    </cfRule>
    <cfRule type="cellIs" priority="8" dxfId="2" operator="equal" stopIfTrue="1">
      <formula>Resumen!$B$23</formula>
    </cfRule>
    <cfRule type="cellIs" priority="9" dxfId="3" operator="equal" stopIfTrue="1">
      <formula>Resumen!$B$24</formula>
    </cfRule>
    <cfRule type="cellIs" priority="10" dxfId="4" operator="equal" stopIfTrue="1">
      <formula>Resumen!$B$25</formula>
    </cfRule>
  </conditionalFormatting>
  <dataValidations count="2">
    <dataValidation type="list" operator="equal" allowBlank="1" showErrorMessage="1" sqref="E4">
      <formula1>Resumen!$B$21:$B$26</formula1>
    </dataValidation>
    <dataValidation type="list" operator="equal" allowBlank="1" showErrorMessage="1" sqref="E5">
      <formula1>Resumen!$B$21:$B$26</formula1>
    </dataValidation>
  </dataValidations>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xl/worksheets/sheet4.xml><?xml version="1.0" encoding="utf-8"?>
<worksheet xmlns="http://schemas.openxmlformats.org/spreadsheetml/2006/main" xmlns:r="http://schemas.openxmlformats.org/officeDocument/2006/relationships">
  <dimension ref="A1:I15"/>
  <sheetViews>
    <sheetView workbookViewId="0" topLeftCell="A1">
      <selection activeCell="C7" sqref="C7"/>
    </sheetView>
  </sheetViews>
  <sheetFormatPr defaultColWidth="11.421875" defaultRowHeight="12.75"/>
  <cols>
    <col min="1" max="1" width="11.57421875" style="0" customWidth="1"/>
    <col min="2" max="2" width="49.7109375" style="0" customWidth="1"/>
    <col min="3" max="3" width="58.140625" style="0" customWidth="1"/>
    <col min="4" max="4" width="37.28125" style="0" customWidth="1"/>
    <col min="5" max="5" width="13.421875" style="0" customWidth="1"/>
    <col min="6" max="8" width="0" style="0" hidden="1" customWidth="1"/>
    <col min="9" max="9" width="41.7109375" style="0" customWidth="1"/>
    <col min="10" max="16384" width="11.57421875" style="0" customWidth="1"/>
  </cols>
  <sheetData>
    <row r="1" spans="1:9" ht="36.75">
      <c r="A1" s="20" t="s">
        <v>48</v>
      </c>
      <c r="B1" s="21" t="s">
        <v>49</v>
      </c>
      <c r="C1" s="21" t="s">
        <v>50</v>
      </c>
      <c r="D1" s="21" t="s">
        <v>543</v>
      </c>
      <c r="E1" s="21" t="s">
        <v>544</v>
      </c>
      <c r="G1" s="21" t="s">
        <v>45</v>
      </c>
      <c r="H1" s="21" t="s">
        <v>46</v>
      </c>
      <c r="I1" s="21" t="s">
        <v>545</v>
      </c>
    </row>
    <row r="2" spans="1:9" ht="44.25" customHeight="1">
      <c r="A2" s="22">
        <v>6</v>
      </c>
      <c r="B2" s="23" t="s">
        <v>62</v>
      </c>
      <c r="C2" s="23"/>
      <c r="D2" s="41"/>
      <c r="E2" s="24"/>
      <c r="F2">
        <f>AVERAGE(F3,F12)</f>
        <v>0.9125</v>
      </c>
      <c r="G2">
        <f>SUM(COUNTIF($F$4:$F$11,"&gt;=0,5"),COUNTIF($F$13:$F$15,"&gt;=0,5"))</f>
        <v>10</v>
      </c>
      <c r="H2">
        <f>SUM(COUNTIF($F$4:$F$11,"&lt;0,5"),COUNTIF($F$13:$F$15,"&lt;0,5"))</f>
        <v>1</v>
      </c>
      <c r="I2" s="24"/>
    </row>
    <row r="3" spans="1:9" ht="17.25">
      <c r="A3" s="25" t="s">
        <v>63</v>
      </c>
      <c r="B3" s="26" t="s">
        <v>64</v>
      </c>
      <c r="C3" s="26"/>
      <c r="D3" s="27"/>
      <c r="E3" s="27"/>
      <c r="F3">
        <f>AVERAGE(F4:F11)</f>
        <v>0.825</v>
      </c>
      <c r="I3" s="27"/>
    </row>
    <row r="4" spans="1:9" ht="45.75">
      <c r="A4" s="42" t="s">
        <v>65</v>
      </c>
      <c r="B4" s="43" t="s">
        <v>66</v>
      </c>
      <c r="C4" s="44" t="s">
        <v>67</v>
      </c>
      <c r="D4" s="44" t="s">
        <v>550</v>
      </c>
      <c r="E4" s="9" t="s">
        <v>39</v>
      </c>
      <c r="F4">
        <f>VLOOKUP(E4,Resumen!$B$21:$C$26,2,0)</f>
        <v>1</v>
      </c>
      <c r="G4" s="19" t="s">
        <v>24</v>
      </c>
      <c r="H4">
        <f>COUNTIF($E$4:$E$100,G4)</f>
        <v>0</v>
      </c>
      <c r="I4" s="45"/>
    </row>
    <row r="5" spans="1:9" ht="45.75">
      <c r="A5" s="42" t="s">
        <v>68</v>
      </c>
      <c r="B5" s="43" t="s">
        <v>69</v>
      </c>
      <c r="C5" s="44" t="s">
        <v>70</v>
      </c>
      <c r="D5" s="44" t="s">
        <v>551</v>
      </c>
      <c r="E5" s="9" t="s">
        <v>30</v>
      </c>
      <c r="F5">
        <f>VLOOKUP(E5,Resumen!$B$21:$C$26,2,0)</f>
        <v>0.5</v>
      </c>
      <c r="G5" s="19" t="s">
        <v>27</v>
      </c>
      <c r="H5">
        <f>COUNTIF($E$4:$E$100,G5)</f>
        <v>1</v>
      </c>
      <c r="I5" s="45"/>
    </row>
    <row r="6" spans="1:9" ht="34.5">
      <c r="A6" s="42" t="s">
        <v>71</v>
      </c>
      <c r="B6" s="43" t="s">
        <v>72</v>
      </c>
      <c r="C6" s="44" t="s">
        <v>73</v>
      </c>
      <c r="D6" s="44" t="s">
        <v>552</v>
      </c>
      <c r="E6" s="9" t="s">
        <v>39</v>
      </c>
      <c r="F6">
        <f>VLOOKUP(E6,Resumen!$B$21:$C$26,2,0)</f>
        <v>1</v>
      </c>
      <c r="G6" s="19" t="s">
        <v>30</v>
      </c>
      <c r="H6">
        <f>COUNTIF($E$4:$E$100,G6)</f>
        <v>1</v>
      </c>
      <c r="I6" s="45"/>
    </row>
    <row r="7" spans="1:9" ht="34.5">
      <c r="A7" s="42" t="s">
        <v>74</v>
      </c>
      <c r="B7" s="43" t="s">
        <v>75</v>
      </c>
      <c r="C7" s="44" t="s">
        <v>76</v>
      </c>
      <c r="D7" s="44" t="s">
        <v>553</v>
      </c>
      <c r="E7" s="9" t="s">
        <v>27</v>
      </c>
      <c r="F7">
        <f>VLOOKUP(E7,Resumen!$B$21:$C$26,2,0)</f>
        <v>0.1</v>
      </c>
      <c r="G7" s="19" t="s">
        <v>33</v>
      </c>
      <c r="H7">
        <f>COUNTIF($E$4:$E$100,G7)</f>
        <v>0</v>
      </c>
      <c r="I7" s="45"/>
    </row>
    <row r="8" spans="1:9" ht="45.75">
      <c r="A8" s="42" t="s">
        <v>77</v>
      </c>
      <c r="B8" s="43" t="s">
        <v>78</v>
      </c>
      <c r="C8" s="44" t="s">
        <v>79</v>
      </c>
      <c r="D8" s="44" t="s">
        <v>554</v>
      </c>
      <c r="E8" s="9" t="s">
        <v>39</v>
      </c>
      <c r="F8">
        <f>VLOOKUP(E8,Resumen!$B$21:$C$26,2,0)</f>
        <v>1</v>
      </c>
      <c r="G8" s="19" t="s">
        <v>36</v>
      </c>
      <c r="H8">
        <f>COUNTIF($E$4:$E$100,G8)</f>
        <v>0</v>
      </c>
      <c r="I8" s="45"/>
    </row>
    <row r="9" spans="1:9" ht="34.5">
      <c r="A9" s="42" t="s">
        <v>80</v>
      </c>
      <c r="B9" s="43" t="s">
        <v>81</v>
      </c>
      <c r="C9" s="44" t="s">
        <v>82</v>
      </c>
      <c r="D9" s="44" t="s">
        <v>555</v>
      </c>
      <c r="E9" s="9" t="s">
        <v>39</v>
      </c>
      <c r="F9">
        <f>VLOOKUP(E9,Resumen!$B$21:$C$26,2,0)</f>
        <v>1</v>
      </c>
      <c r="G9" s="19" t="s">
        <v>39</v>
      </c>
      <c r="H9">
        <f>COUNTIF($E$4:$E$100,G9)</f>
        <v>9</v>
      </c>
      <c r="I9" s="45"/>
    </row>
    <row r="10" spans="1:9" ht="45.75">
      <c r="A10" s="42" t="s">
        <v>84</v>
      </c>
      <c r="B10" s="43" t="s">
        <v>85</v>
      </c>
      <c r="C10" s="44" t="s">
        <v>86</v>
      </c>
      <c r="D10" s="44" t="s">
        <v>556</v>
      </c>
      <c r="E10" s="9" t="s">
        <v>39</v>
      </c>
      <c r="F10">
        <f>VLOOKUP(E10,Resumen!$B$21:$C$26,2,0)</f>
        <v>1</v>
      </c>
      <c r="I10" s="45"/>
    </row>
    <row r="11" spans="1:9" ht="68.25">
      <c r="A11" s="42" t="s">
        <v>87</v>
      </c>
      <c r="B11" s="43" t="s">
        <v>88</v>
      </c>
      <c r="C11" s="44" t="s">
        <v>89</v>
      </c>
      <c r="D11" s="44" t="s">
        <v>557</v>
      </c>
      <c r="E11" s="9" t="s">
        <v>39</v>
      </c>
      <c r="F11">
        <f>VLOOKUP(E11,Resumen!$B$21:$C$26,2,0)</f>
        <v>1</v>
      </c>
      <c r="I11" s="45"/>
    </row>
    <row r="12" spans="1:9" ht="17.25">
      <c r="A12" s="25" t="s">
        <v>90</v>
      </c>
      <c r="B12" s="26" t="s">
        <v>91</v>
      </c>
      <c r="C12" s="26"/>
      <c r="D12" s="27"/>
      <c r="E12" s="27"/>
      <c r="F12">
        <f>AVERAGE(F13:F15)</f>
        <v>1</v>
      </c>
      <c r="G12" s="46" t="s">
        <v>548</v>
      </c>
      <c r="H12" s="13">
        <f>SUM(H4:H5)</f>
        <v>1</v>
      </c>
      <c r="I12" s="27"/>
    </row>
    <row r="13" spans="1:9" ht="45.75">
      <c r="A13" s="42" t="s">
        <v>92</v>
      </c>
      <c r="B13" s="43" t="s">
        <v>558</v>
      </c>
      <c r="C13" s="44" t="s">
        <v>94</v>
      </c>
      <c r="D13" s="44" t="s">
        <v>559</v>
      </c>
      <c r="E13" s="9" t="s">
        <v>39</v>
      </c>
      <c r="F13">
        <f>VLOOKUP(E13,Resumen!$B$21:$C$26,2,0)</f>
        <v>1</v>
      </c>
      <c r="G13" s="46" t="s">
        <v>549</v>
      </c>
      <c r="H13" s="13">
        <f>SUM(H6:H7)</f>
        <v>1</v>
      </c>
      <c r="I13" s="45"/>
    </row>
    <row r="14" spans="1:9" ht="34.5">
      <c r="A14" s="42" t="s">
        <v>95</v>
      </c>
      <c r="B14" s="43" t="s">
        <v>96</v>
      </c>
      <c r="C14" s="44" t="s">
        <v>97</v>
      </c>
      <c r="D14" s="44" t="s">
        <v>560</v>
      </c>
      <c r="E14" s="9" t="s">
        <v>39</v>
      </c>
      <c r="F14">
        <f>VLOOKUP(E14,Resumen!$B$21:$C$26,2,0)</f>
        <v>1</v>
      </c>
      <c r="G14" s="46" t="s">
        <v>545</v>
      </c>
      <c r="H14" s="13">
        <f>SUM(H8:H9)</f>
        <v>9</v>
      </c>
      <c r="I14" s="45"/>
    </row>
    <row r="15" spans="1:9" ht="57">
      <c r="A15" s="42" t="s">
        <v>99</v>
      </c>
      <c r="B15" s="43" t="s">
        <v>100</v>
      </c>
      <c r="C15" s="44" t="s">
        <v>101</v>
      </c>
      <c r="D15" s="44" t="s">
        <v>561</v>
      </c>
      <c r="E15" s="9" t="s">
        <v>39</v>
      </c>
      <c r="F15">
        <f>VLOOKUP(E15,Resumen!$B$21:$C$26,2,0)</f>
        <v>1</v>
      </c>
      <c r="I15" s="45"/>
    </row>
  </sheetData>
  <sheetProtection selectLockedCells="1" selectUnlockedCells="1"/>
  <mergeCells count="3">
    <mergeCell ref="B2:C2"/>
    <mergeCell ref="B3:C3"/>
    <mergeCell ref="B12:C12"/>
  </mergeCells>
  <conditionalFormatting sqref="B21">
    <cfRule type="cellIs" priority="1" dxfId="0" operator="equal" stopIfTrue="1">
      <formula>Resumen!$B$21</formula>
    </cfRule>
    <cfRule type="cellIs" priority="2" dxfId="1" operator="equal" stopIfTrue="1">
      <formula>Resumen!$B$22</formula>
    </cfRule>
    <cfRule type="cellIs" priority="3" dxfId="2" operator="equal" stopIfTrue="1">
      <formula>Resumen!$B$23</formula>
    </cfRule>
    <cfRule type="cellIs" priority="4" dxfId="3" operator="equal" stopIfTrue="1">
      <formula>Resumen!$B$24</formula>
    </cfRule>
    <cfRule type="cellIs" priority="5" dxfId="4" operator="equal" stopIfTrue="1">
      <formula>Resumen!$B$25</formula>
    </cfRule>
  </conditionalFormatting>
  <conditionalFormatting sqref="E4:E11">
    <cfRule type="cellIs" priority="6" dxfId="0" operator="equal" stopIfTrue="1">
      <formula>Resumen!$B$21</formula>
    </cfRule>
    <cfRule type="cellIs" priority="7" dxfId="1" operator="equal" stopIfTrue="1">
      <formula>Resumen!$B$22</formula>
    </cfRule>
    <cfRule type="cellIs" priority="8" dxfId="2" operator="equal" stopIfTrue="1">
      <formula>Resumen!$B$23</formula>
    </cfRule>
    <cfRule type="cellIs" priority="9" dxfId="3" operator="equal" stopIfTrue="1">
      <formula>Resumen!$B$24</formula>
    </cfRule>
    <cfRule type="cellIs" priority="10" dxfId="4" operator="equal" stopIfTrue="1">
      <formula>Resumen!$B$25</formula>
    </cfRule>
  </conditionalFormatting>
  <conditionalFormatting sqref="E13">
    <cfRule type="cellIs" priority="11" dxfId="0" operator="equal" stopIfTrue="1">
      <formula>Resumen!$B$21</formula>
    </cfRule>
    <cfRule type="cellIs" priority="12" dxfId="1" operator="equal" stopIfTrue="1">
      <formula>Resumen!$B$22</formula>
    </cfRule>
    <cfRule type="cellIs" priority="13" dxfId="2" operator="equal" stopIfTrue="1">
      <formula>Resumen!$B$23</formula>
    </cfRule>
    <cfRule type="cellIs" priority="14" dxfId="3" operator="equal" stopIfTrue="1">
      <formula>Resumen!$B$24</formula>
    </cfRule>
    <cfRule type="cellIs" priority="15" dxfId="4" operator="equal" stopIfTrue="1">
      <formula>Resumen!$B$25</formula>
    </cfRule>
  </conditionalFormatting>
  <conditionalFormatting sqref="E14">
    <cfRule type="cellIs" priority="16" dxfId="0" operator="equal" stopIfTrue="1">
      <formula>Resumen!$B$21</formula>
    </cfRule>
    <cfRule type="cellIs" priority="17" dxfId="1" operator="equal" stopIfTrue="1">
      <formula>Resumen!$B$22</formula>
    </cfRule>
    <cfRule type="cellIs" priority="18" dxfId="2" operator="equal" stopIfTrue="1">
      <formula>Resumen!$B$23</formula>
    </cfRule>
    <cfRule type="cellIs" priority="19" dxfId="3" operator="equal" stopIfTrue="1">
      <formula>Resumen!$B$24</formula>
    </cfRule>
    <cfRule type="cellIs" priority="20" dxfId="4" operator="equal" stopIfTrue="1">
      <formula>Resumen!$B$25</formula>
    </cfRule>
  </conditionalFormatting>
  <conditionalFormatting sqref="E15">
    <cfRule type="cellIs" priority="21" dxfId="0" operator="equal" stopIfTrue="1">
      <formula>Resumen!$B$21</formula>
    </cfRule>
    <cfRule type="cellIs" priority="22" dxfId="1" operator="equal" stopIfTrue="1">
      <formula>Resumen!$B$22</formula>
    </cfRule>
    <cfRule type="cellIs" priority="23" dxfId="2" operator="equal" stopIfTrue="1">
      <formula>Resumen!$B$23</formula>
    </cfRule>
    <cfRule type="cellIs" priority="24" dxfId="3" operator="equal" stopIfTrue="1">
      <formula>Resumen!$B$24</formula>
    </cfRule>
    <cfRule type="cellIs" priority="25" dxfId="4" operator="equal" stopIfTrue="1">
      <formula>Resumen!$B$25</formula>
    </cfRule>
  </conditionalFormatting>
  <dataValidations count="2">
    <dataValidation type="list" operator="equal" allowBlank="1" showErrorMessage="1" sqref="E4">
      <formula1>Resumen!$B$21:$B$26</formula1>
    </dataValidation>
    <dataValidation type="list" operator="equal" allowBlank="1" showErrorMessage="1" sqref="E5:E11 E13:E15">
      <formula1>Resumen!$B$21:$B$26</formula1>
    </dataValidation>
  </dataValidations>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xl/worksheets/sheet5.xml><?xml version="1.0" encoding="utf-8"?>
<worksheet xmlns="http://schemas.openxmlformats.org/spreadsheetml/2006/main" xmlns:r="http://schemas.openxmlformats.org/officeDocument/2006/relationships">
  <dimension ref="A1:I14"/>
  <sheetViews>
    <sheetView workbookViewId="0" topLeftCell="A1">
      <selection activeCell="I8" sqref="I8"/>
    </sheetView>
  </sheetViews>
  <sheetFormatPr defaultColWidth="11.421875" defaultRowHeight="12.75"/>
  <cols>
    <col min="1" max="1" width="11.57421875" style="0" customWidth="1"/>
    <col min="2" max="2" width="49.7109375" style="0" customWidth="1"/>
    <col min="3" max="3" width="58.140625" style="0" customWidth="1"/>
    <col min="4" max="4" width="37.28125" style="0" customWidth="1"/>
    <col min="5" max="5" width="13.421875" style="0" customWidth="1"/>
    <col min="6" max="8" width="0" style="0" hidden="1" customWidth="1"/>
    <col min="9" max="9" width="41.57421875" style="0" customWidth="1"/>
    <col min="10" max="16384" width="11.57421875" style="0" customWidth="1"/>
  </cols>
  <sheetData>
    <row r="1" spans="1:9" ht="36.75">
      <c r="A1" s="20" t="s">
        <v>48</v>
      </c>
      <c r="B1" s="21" t="s">
        <v>49</v>
      </c>
      <c r="C1" s="21" t="s">
        <v>50</v>
      </c>
      <c r="D1" s="21" t="s">
        <v>543</v>
      </c>
      <c r="E1" s="21" t="s">
        <v>544</v>
      </c>
      <c r="G1" s="21" t="s">
        <v>45</v>
      </c>
      <c r="H1" s="21" t="s">
        <v>46</v>
      </c>
      <c r="I1" s="21" t="s">
        <v>545</v>
      </c>
    </row>
    <row r="2" spans="1:9" ht="22.5" customHeight="1">
      <c r="A2" s="22">
        <v>7</v>
      </c>
      <c r="B2" s="23" t="s">
        <v>102</v>
      </c>
      <c r="C2" s="23"/>
      <c r="D2" s="41"/>
      <c r="E2" s="24"/>
      <c r="F2">
        <f>AVERAGE(F3,F7)</f>
        <v>0.7625</v>
      </c>
      <c r="G2">
        <f>SUM(COUNTIF($F$4:$F$6,"&gt;=0,5"),COUNTIF($F$8:$F$9,"&gt;=0,5"))</f>
        <v>4</v>
      </c>
      <c r="H2">
        <f>SUM(COUNTIF($F$4:$F$6,"&lt;0,5"),COUNTIF($F$8:$F$9,"&lt;0,5"))</f>
        <v>1</v>
      </c>
      <c r="I2" s="24"/>
    </row>
    <row r="3" spans="1:9" ht="17.25" customHeight="1">
      <c r="A3" s="25" t="s">
        <v>103</v>
      </c>
      <c r="B3" s="34" t="s">
        <v>104</v>
      </c>
      <c r="C3" s="34"/>
      <c r="D3" s="27"/>
      <c r="E3" s="27"/>
      <c r="F3">
        <f>AVERAGE(F4:F6)</f>
        <v>1</v>
      </c>
      <c r="I3" s="27"/>
    </row>
    <row r="4" spans="1:9" ht="23.25">
      <c r="A4" s="42" t="s">
        <v>105</v>
      </c>
      <c r="B4" s="43" t="s">
        <v>106</v>
      </c>
      <c r="C4" s="44" t="s">
        <v>107</v>
      </c>
      <c r="D4" s="44" t="s">
        <v>562</v>
      </c>
      <c r="E4" s="9" t="s">
        <v>39</v>
      </c>
      <c r="F4">
        <f>VLOOKUP(E4,Resumen!$B$21:$C$26,2,0)</f>
        <v>1</v>
      </c>
      <c r="G4" s="19" t="s">
        <v>24</v>
      </c>
      <c r="H4">
        <f>COUNTIF($E$4:$E$100,G4)</f>
        <v>0</v>
      </c>
      <c r="I4" s="45"/>
    </row>
    <row r="5" spans="1:9" ht="34.5">
      <c r="A5" s="42" t="s">
        <v>108</v>
      </c>
      <c r="B5" s="43" t="s">
        <v>109</v>
      </c>
      <c r="C5" s="44" t="s">
        <v>110</v>
      </c>
      <c r="D5" s="44" t="s">
        <v>563</v>
      </c>
      <c r="E5" s="9" t="s">
        <v>39</v>
      </c>
      <c r="F5">
        <f>VLOOKUP(E5,Resumen!$B$21:$C$26,2,0)</f>
        <v>1</v>
      </c>
      <c r="G5" s="19" t="s">
        <v>27</v>
      </c>
      <c r="H5">
        <f>COUNTIF($E$4:$E$100,G5)</f>
        <v>1</v>
      </c>
      <c r="I5" s="45"/>
    </row>
    <row r="6" spans="1:9" ht="34.5">
      <c r="A6" s="42" t="s">
        <v>111</v>
      </c>
      <c r="B6" s="43" t="s">
        <v>112</v>
      </c>
      <c r="C6" s="44" t="s">
        <v>113</v>
      </c>
      <c r="D6" s="47" t="s">
        <v>564</v>
      </c>
      <c r="E6" s="9" t="s">
        <v>39</v>
      </c>
      <c r="F6">
        <f>VLOOKUP(E6,Resumen!$B$21:$C$26,2,0)</f>
        <v>1</v>
      </c>
      <c r="G6" s="19" t="s">
        <v>30</v>
      </c>
      <c r="H6">
        <f>COUNTIF($E$4:$E$100,G6)</f>
        <v>0</v>
      </c>
      <c r="I6" s="45"/>
    </row>
    <row r="7" spans="1:9" ht="17.25" customHeight="1">
      <c r="A7" s="25" t="s">
        <v>114</v>
      </c>
      <c r="B7" s="34" t="s">
        <v>115</v>
      </c>
      <c r="C7" s="34"/>
      <c r="D7" s="34"/>
      <c r="E7" s="34"/>
      <c r="F7">
        <f>AVERAGE(F8:F9)</f>
        <v>0.525</v>
      </c>
      <c r="G7" s="19" t="s">
        <v>33</v>
      </c>
      <c r="H7">
        <f>COUNTIF($E$4:$E$100,G7)</f>
        <v>0</v>
      </c>
      <c r="I7" s="48"/>
    </row>
    <row r="8" spans="1:9" ht="60.75">
      <c r="A8" s="42" t="s">
        <v>116</v>
      </c>
      <c r="B8" s="43" t="s">
        <v>117</v>
      </c>
      <c r="C8" s="44" t="s">
        <v>118</v>
      </c>
      <c r="D8" s="44" t="s">
        <v>565</v>
      </c>
      <c r="E8" s="9" t="s">
        <v>36</v>
      </c>
      <c r="F8">
        <f>VLOOKUP(E8,Resumen!$B$21:$C$26,2,0)</f>
        <v>0.9500000000000001</v>
      </c>
      <c r="G8" s="19" t="s">
        <v>36</v>
      </c>
      <c r="H8">
        <f>COUNTIF($E$4:$E$100,G8)</f>
        <v>1</v>
      </c>
      <c r="I8" s="45" t="s">
        <v>566</v>
      </c>
    </row>
    <row r="9" spans="1:9" ht="68.25">
      <c r="A9" s="42" t="s">
        <v>119</v>
      </c>
      <c r="B9" s="43" t="s">
        <v>120</v>
      </c>
      <c r="C9" s="44" t="s">
        <v>121</v>
      </c>
      <c r="D9" s="44" t="s">
        <v>567</v>
      </c>
      <c r="E9" s="9" t="s">
        <v>27</v>
      </c>
      <c r="F9">
        <f>VLOOKUP(E9,Resumen!$B$21:$C$26,2,0)</f>
        <v>0.1</v>
      </c>
      <c r="G9" s="19" t="s">
        <v>39</v>
      </c>
      <c r="H9">
        <f>COUNTIF($E$4:$E$100,G9)</f>
        <v>3</v>
      </c>
      <c r="I9" s="45"/>
    </row>
    <row r="12" spans="7:8" ht="12.75">
      <c r="G12" s="46" t="s">
        <v>548</v>
      </c>
      <c r="H12" s="13">
        <f>SUM(H4:H5)</f>
        <v>1</v>
      </c>
    </row>
    <row r="13" spans="7:8" ht="12.75">
      <c r="G13" s="46" t="s">
        <v>549</v>
      </c>
      <c r="H13" s="13">
        <f>SUM(H6:H7)</f>
        <v>0</v>
      </c>
    </row>
    <row r="14" spans="7:8" ht="12.75">
      <c r="G14" s="46" t="s">
        <v>545</v>
      </c>
      <c r="H14" s="13">
        <f>SUM(H8:H9)</f>
        <v>4</v>
      </c>
    </row>
  </sheetData>
  <sheetProtection selectLockedCells="1" selectUnlockedCells="1"/>
  <mergeCells count="4">
    <mergeCell ref="B2:C2"/>
    <mergeCell ref="B3:C3"/>
    <mergeCell ref="B7:C7"/>
    <mergeCell ref="D7:E7"/>
  </mergeCells>
  <conditionalFormatting sqref="B21">
    <cfRule type="cellIs" priority="1" dxfId="0" operator="equal" stopIfTrue="1">
      <formula>Resumen!$B$21</formula>
    </cfRule>
    <cfRule type="cellIs" priority="2" dxfId="1" operator="equal" stopIfTrue="1">
      <formula>Resumen!$B$22</formula>
    </cfRule>
    <cfRule type="cellIs" priority="3" dxfId="2" operator="equal" stopIfTrue="1">
      <formula>Resumen!$B$23</formula>
    </cfRule>
    <cfRule type="cellIs" priority="4" dxfId="3" operator="equal" stopIfTrue="1">
      <formula>Resumen!$B$24</formula>
    </cfRule>
    <cfRule type="cellIs" priority="5" dxfId="4" operator="equal" stopIfTrue="1">
      <formula>Resumen!$B$25</formula>
    </cfRule>
  </conditionalFormatting>
  <conditionalFormatting sqref="E8:E9 E4:E6">
    <cfRule type="cellIs" priority="6" dxfId="0" operator="equal" stopIfTrue="1">
      <formula>Resumen!$B$21</formula>
    </cfRule>
    <cfRule type="cellIs" priority="7" dxfId="1" operator="equal" stopIfTrue="1">
      <formula>Resumen!$B$22</formula>
    </cfRule>
    <cfRule type="cellIs" priority="8" dxfId="2" operator="equal" stopIfTrue="1">
      <formula>Resumen!$B$23</formula>
    </cfRule>
    <cfRule type="cellIs" priority="9" dxfId="3" operator="equal" stopIfTrue="1">
      <formula>Resumen!$B$24</formula>
    </cfRule>
    <cfRule type="cellIs" priority="10" dxfId="4" operator="equal" stopIfTrue="1">
      <formula>Resumen!$B$25</formula>
    </cfRule>
  </conditionalFormatting>
  <dataValidations count="2">
    <dataValidation type="list" operator="equal" allowBlank="1" showErrorMessage="1" sqref="E4">
      <formula1>Resumen!$B$21:$B$26</formula1>
    </dataValidation>
    <dataValidation type="list" operator="equal" allowBlank="1" showErrorMessage="1" sqref="E5:E6 E8:E9">
      <formula1>Resumen!$B$21:$B$26</formula1>
    </dataValidation>
  </dataValidations>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xl/worksheets/sheet6.xml><?xml version="1.0" encoding="utf-8"?>
<worksheet xmlns="http://schemas.openxmlformats.org/spreadsheetml/2006/main" xmlns:r="http://schemas.openxmlformats.org/officeDocument/2006/relationships">
  <dimension ref="A1:I14"/>
  <sheetViews>
    <sheetView workbookViewId="0" topLeftCell="A1">
      <selection activeCell="I14" sqref="I14"/>
    </sheetView>
  </sheetViews>
  <sheetFormatPr defaultColWidth="11.421875" defaultRowHeight="12.75"/>
  <cols>
    <col min="1" max="1" width="11.57421875" style="0" customWidth="1"/>
    <col min="2" max="2" width="49.7109375" style="0" customWidth="1"/>
    <col min="3" max="3" width="58.140625" style="0" customWidth="1"/>
    <col min="4" max="4" width="37.28125" style="0" customWidth="1"/>
    <col min="5" max="5" width="13.421875" style="0" customWidth="1"/>
    <col min="6" max="8" width="0" style="0" hidden="1" customWidth="1"/>
    <col min="9" max="9" width="41.57421875" style="0" customWidth="1"/>
    <col min="10" max="16384" width="11.57421875" style="0" customWidth="1"/>
  </cols>
  <sheetData>
    <row r="1" spans="1:9" ht="36.75">
      <c r="A1" s="20" t="s">
        <v>48</v>
      </c>
      <c r="B1" s="21" t="s">
        <v>49</v>
      </c>
      <c r="C1" s="21" t="s">
        <v>50</v>
      </c>
      <c r="D1" s="21" t="s">
        <v>543</v>
      </c>
      <c r="E1" s="21" t="s">
        <v>544</v>
      </c>
      <c r="G1" s="21" t="s">
        <v>45</v>
      </c>
      <c r="H1" s="21" t="s">
        <v>46</v>
      </c>
      <c r="I1" s="21" t="s">
        <v>545</v>
      </c>
    </row>
    <row r="2" spans="1:9" ht="22.5" customHeight="1">
      <c r="A2" s="22">
        <v>8</v>
      </c>
      <c r="B2" s="23" t="s">
        <v>122</v>
      </c>
      <c r="C2" s="23"/>
      <c r="D2" s="41"/>
      <c r="E2" s="24"/>
      <c r="F2">
        <f>AVERAGE(F3,F7,F11)</f>
        <v>0.9722222222222222</v>
      </c>
      <c r="G2">
        <f>SUM(COUNTIF($F$4:$F$6,"&gt;=0,5"),COUNTIF($F$8:$F$10,"&gt;=0,5"),COUNTIF($F$12:$F$14,"&gt;=0,5"))</f>
        <v>9</v>
      </c>
      <c r="H2">
        <f>SUM(COUNTIF($F$4:$F$6,"&lt;0,5"),COUNTIF($F$8:$F$10,"&lt;0,5"),COUNTIF($F$12:$F$14,"&lt;0,5"))</f>
        <v>0</v>
      </c>
      <c r="I2" s="24"/>
    </row>
    <row r="3" spans="1:9" ht="17.25" customHeight="1">
      <c r="A3" s="25" t="s">
        <v>123</v>
      </c>
      <c r="B3" s="34" t="s">
        <v>124</v>
      </c>
      <c r="C3" s="34"/>
      <c r="D3" s="27"/>
      <c r="E3" s="27"/>
      <c r="F3">
        <f>AVERAGE(F4:F6)</f>
        <v>1</v>
      </c>
      <c r="I3" s="27"/>
    </row>
    <row r="4" spans="1:9" ht="57">
      <c r="A4" s="49" t="s">
        <v>125</v>
      </c>
      <c r="B4" s="43" t="s">
        <v>126</v>
      </c>
      <c r="C4" s="44" t="s">
        <v>127</v>
      </c>
      <c r="D4" s="44" t="s">
        <v>568</v>
      </c>
      <c r="E4" s="9" t="s">
        <v>39</v>
      </c>
      <c r="F4">
        <f>VLOOKUP(E4,Resumen!$B$21:$C$26,2,0)</f>
        <v>1</v>
      </c>
      <c r="G4" s="19" t="s">
        <v>24</v>
      </c>
      <c r="H4">
        <f>COUNTIF($E$4:$E$100,G4)</f>
        <v>0</v>
      </c>
      <c r="I4" s="45"/>
    </row>
    <row r="5" spans="1:9" ht="68.25">
      <c r="A5" s="49" t="s">
        <v>128</v>
      </c>
      <c r="B5" s="43" t="s">
        <v>129</v>
      </c>
      <c r="C5" s="44" t="s">
        <v>130</v>
      </c>
      <c r="D5" s="44" t="s">
        <v>569</v>
      </c>
      <c r="E5" s="9" t="s">
        <v>39</v>
      </c>
      <c r="F5">
        <f>VLOOKUP(E5,Resumen!$B$21:$C$26,2,0)</f>
        <v>1</v>
      </c>
      <c r="G5" s="19" t="s">
        <v>27</v>
      </c>
      <c r="H5">
        <f>COUNTIF($E$4:$E$100,G5)</f>
        <v>0</v>
      </c>
      <c r="I5" s="45"/>
    </row>
    <row r="6" spans="1:9" ht="68.25">
      <c r="A6" s="49" t="s">
        <v>131</v>
      </c>
      <c r="B6" s="43" t="s">
        <v>132</v>
      </c>
      <c r="C6" s="44" t="s">
        <v>133</v>
      </c>
      <c r="D6" s="44" t="s">
        <v>570</v>
      </c>
      <c r="E6" s="9" t="s">
        <v>39</v>
      </c>
      <c r="F6">
        <f>VLOOKUP(E6,Resumen!$B$21:$C$26,2,0)</f>
        <v>1</v>
      </c>
      <c r="G6" s="19" t="s">
        <v>30</v>
      </c>
      <c r="H6">
        <f>COUNTIF($E$4:$E$100,G6)</f>
        <v>0</v>
      </c>
      <c r="I6" s="45"/>
    </row>
    <row r="7" spans="1:9" ht="17.25" customHeight="1">
      <c r="A7" s="25" t="s">
        <v>134</v>
      </c>
      <c r="B7" s="34" t="s">
        <v>135</v>
      </c>
      <c r="C7" s="34"/>
      <c r="D7" s="34"/>
      <c r="E7" s="34"/>
      <c r="F7">
        <f>AVERAGE(F8:F10)</f>
        <v>0.9333333333333332</v>
      </c>
      <c r="G7" s="19" t="s">
        <v>33</v>
      </c>
      <c r="H7">
        <f>COUNTIF($E$4:$E$100,G7)</f>
        <v>2</v>
      </c>
      <c r="I7" s="48"/>
    </row>
    <row r="8" spans="1:9" ht="57">
      <c r="A8" s="49" t="s">
        <v>136</v>
      </c>
      <c r="B8" s="43" t="s">
        <v>137</v>
      </c>
      <c r="C8" s="44" t="s">
        <v>138</v>
      </c>
      <c r="D8" s="44" t="s">
        <v>571</v>
      </c>
      <c r="E8" s="9" t="s">
        <v>33</v>
      </c>
      <c r="F8">
        <f>VLOOKUP(E8,Resumen!$B$21:$C$26,2,0)</f>
        <v>0.9</v>
      </c>
      <c r="G8" s="19" t="s">
        <v>36</v>
      </c>
      <c r="H8">
        <f>COUNTIF($E$4:$E$100,G8)</f>
        <v>1</v>
      </c>
      <c r="I8" s="45"/>
    </row>
    <row r="9" spans="1:9" ht="57">
      <c r="A9" s="49" t="s">
        <v>139</v>
      </c>
      <c r="B9" s="43" t="s">
        <v>140</v>
      </c>
      <c r="C9" s="44" t="s">
        <v>141</v>
      </c>
      <c r="D9" s="44" t="s">
        <v>571</v>
      </c>
      <c r="E9" s="9" t="s">
        <v>33</v>
      </c>
      <c r="F9">
        <f>VLOOKUP(E9,Resumen!$B$21:$C$26,2,0)</f>
        <v>0.9</v>
      </c>
      <c r="G9" s="19" t="s">
        <v>39</v>
      </c>
      <c r="H9">
        <f>COUNTIF($E$4:$E$100,G9)</f>
        <v>6</v>
      </c>
      <c r="I9" s="45"/>
    </row>
    <row r="10" spans="1:9" ht="34.5">
      <c r="A10" s="49" t="s">
        <v>142</v>
      </c>
      <c r="B10" s="43" t="s">
        <v>143</v>
      </c>
      <c r="C10" s="44" t="s">
        <v>144</v>
      </c>
      <c r="D10" s="44" t="s">
        <v>572</v>
      </c>
      <c r="E10" s="9" t="s">
        <v>39</v>
      </c>
      <c r="F10">
        <f>VLOOKUP(E10,Resumen!$B$21:$C$26,2,0)</f>
        <v>1</v>
      </c>
      <c r="I10" s="45"/>
    </row>
    <row r="11" spans="1:9" ht="17.25" customHeight="1">
      <c r="A11" s="25" t="s">
        <v>145</v>
      </c>
      <c r="B11" s="34" t="s">
        <v>146</v>
      </c>
      <c r="C11" s="34"/>
      <c r="D11" s="34"/>
      <c r="E11" s="34"/>
      <c r="F11">
        <f>AVERAGE(F12:F14)</f>
        <v>0.9833333333333334</v>
      </c>
      <c r="I11" s="45"/>
    </row>
    <row r="12" spans="1:9" ht="23.25">
      <c r="A12" s="49" t="s">
        <v>147</v>
      </c>
      <c r="B12" s="43" t="s">
        <v>148</v>
      </c>
      <c r="C12" s="44" t="s">
        <v>149</v>
      </c>
      <c r="D12" s="44" t="s">
        <v>573</v>
      </c>
      <c r="E12" s="9" t="s">
        <v>39</v>
      </c>
      <c r="F12">
        <f>VLOOKUP(E12,Resumen!$B$21:$C$26,2,0)</f>
        <v>1</v>
      </c>
      <c r="G12" s="46" t="s">
        <v>548</v>
      </c>
      <c r="H12" s="13">
        <f>SUM(H4:H5)</f>
        <v>0</v>
      </c>
      <c r="I12" s="45"/>
    </row>
    <row r="13" spans="1:9" ht="34.5">
      <c r="A13" s="49" t="s">
        <v>150</v>
      </c>
      <c r="B13" s="43" t="s">
        <v>151</v>
      </c>
      <c r="C13" s="44" t="s">
        <v>152</v>
      </c>
      <c r="D13" s="44" t="s">
        <v>574</v>
      </c>
      <c r="E13" s="9" t="s">
        <v>39</v>
      </c>
      <c r="F13">
        <f>VLOOKUP(E13,Resumen!$B$21:$C$26,2,0)</f>
        <v>1</v>
      </c>
      <c r="G13" s="46" t="s">
        <v>549</v>
      </c>
      <c r="H13" s="13">
        <f>SUM(H6:H7)</f>
        <v>2</v>
      </c>
      <c r="I13" s="45"/>
    </row>
    <row r="14" spans="1:9" ht="84.75">
      <c r="A14" s="49" t="s">
        <v>153</v>
      </c>
      <c r="B14" s="43" t="s">
        <v>154</v>
      </c>
      <c r="C14" s="44" t="s">
        <v>155</v>
      </c>
      <c r="D14" s="44" t="s">
        <v>574</v>
      </c>
      <c r="E14" s="9" t="s">
        <v>36</v>
      </c>
      <c r="F14">
        <f>VLOOKUP(E14,Resumen!$B$21:$C$26,2,0)</f>
        <v>0.9500000000000001</v>
      </c>
      <c r="G14" s="46" t="s">
        <v>545</v>
      </c>
      <c r="H14" s="13">
        <f>SUM(H8:H9)</f>
        <v>7</v>
      </c>
      <c r="I14" s="45" t="s">
        <v>575</v>
      </c>
    </row>
  </sheetData>
  <sheetProtection selectLockedCells="1" selectUnlockedCells="1"/>
  <mergeCells count="6">
    <mergeCell ref="B2:C2"/>
    <mergeCell ref="B3:C3"/>
    <mergeCell ref="B7:C7"/>
    <mergeCell ref="D7:E7"/>
    <mergeCell ref="B11:C11"/>
    <mergeCell ref="D11:E11"/>
  </mergeCells>
  <conditionalFormatting sqref="B21">
    <cfRule type="cellIs" priority="1" dxfId="0" operator="equal" stopIfTrue="1">
      <formula>Resumen!$B$21</formula>
    </cfRule>
    <cfRule type="cellIs" priority="2" dxfId="1" operator="equal" stopIfTrue="1">
      <formula>Resumen!$B$22</formula>
    </cfRule>
    <cfRule type="cellIs" priority="3" dxfId="2" operator="equal" stopIfTrue="1">
      <formula>Resumen!$B$23</formula>
    </cfRule>
    <cfRule type="cellIs" priority="4" dxfId="3" operator="equal" stopIfTrue="1">
      <formula>Resumen!$B$24</formula>
    </cfRule>
    <cfRule type="cellIs" priority="5" dxfId="4" operator="equal" stopIfTrue="1">
      <formula>Resumen!$B$25</formula>
    </cfRule>
  </conditionalFormatting>
  <conditionalFormatting sqref="E12:E14 E4:E6 E8:E10">
    <cfRule type="cellIs" priority="6" dxfId="0" operator="equal" stopIfTrue="1">
      <formula>Resumen!$B$21</formula>
    </cfRule>
    <cfRule type="cellIs" priority="7" dxfId="1" operator="equal" stopIfTrue="1">
      <formula>Resumen!$B$22</formula>
    </cfRule>
    <cfRule type="cellIs" priority="8" dxfId="2" operator="equal" stopIfTrue="1">
      <formula>Resumen!$B$23</formula>
    </cfRule>
    <cfRule type="cellIs" priority="9" dxfId="3" operator="equal" stopIfTrue="1">
      <formula>Resumen!$B$24</formula>
    </cfRule>
    <cfRule type="cellIs" priority="10" dxfId="4" operator="equal" stopIfTrue="1">
      <formula>Resumen!$B$25</formula>
    </cfRule>
  </conditionalFormatting>
  <dataValidations count="2">
    <dataValidation type="list" operator="equal" allowBlank="1" showErrorMessage="1" sqref="E4">
      <formula1>Resumen!$B$21:$B$26</formula1>
    </dataValidation>
    <dataValidation type="list" operator="equal" allowBlank="1" showErrorMessage="1" sqref="E5:E6 E8:E10 E12:E14">
      <formula1>Resumen!$B$21:$B$26</formula1>
    </dataValidation>
  </dataValidations>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xl/worksheets/sheet7.xml><?xml version="1.0" encoding="utf-8"?>
<worksheet xmlns="http://schemas.openxmlformats.org/spreadsheetml/2006/main" xmlns:r="http://schemas.openxmlformats.org/officeDocument/2006/relationships">
  <dimension ref="A1:I17"/>
  <sheetViews>
    <sheetView workbookViewId="0" topLeftCell="A1">
      <selection activeCell="I5" sqref="I5"/>
    </sheetView>
  </sheetViews>
  <sheetFormatPr defaultColWidth="11.421875" defaultRowHeight="12.75"/>
  <cols>
    <col min="1" max="1" width="11.57421875" style="0" customWidth="1"/>
    <col min="2" max="2" width="49.7109375" style="0" customWidth="1"/>
    <col min="3" max="3" width="58.140625" style="0" customWidth="1"/>
    <col min="4" max="4" width="37.28125" style="0" customWidth="1"/>
    <col min="5" max="5" width="13.421875" style="0" customWidth="1"/>
    <col min="6" max="8" width="0" style="0" hidden="1" customWidth="1"/>
    <col min="9" max="9" width="41.57421875" style="0" customWidth="1"/>
    <col min="10" max="16384" width="11.57421875" style="0" customWidth="1"/>
  </cols>
  <sheetData>
    <row r="1" spans="1:9" ht="36.75">
      <c r="A1" s="20" t="s">
        <v>48</v>
      </c>
      <c r="B1" s="21" t="s">
        <v>49</v>
      </c>
      <c r="C1" s="21" t="s">
        <v>50</v>
      </c>
      <c r="D1" s="21" t="s">
        <v>543</v>
      </c>
      <c r="E1" s="21" t="s">
        <v>544</v>
      </c>
      <c r="G1" s="21" t="s">
        <v>45</v>
      </c>
      <c r="H1" s="21" t="s">
        <v>46</v>
      </c>
      <c r="I1" s="21" t="s">
        <v>545</v>
      </c>
    </row>
    <row r="2" spans="1:9" ht="22.5" customHeight="1">
      <c r="A2" s="22">
        <v>9</v>
      </c>
      <c r="B2" s="23" t="s">
        <v>156</v>
      </c>
      <c r="C2" s="23"/>
      <c r="D2" s="41"/>
      <c r="E2" s="24"/>
      <c r="F2">
        <f>AVERAGE(F3,F10)</f>
        <v>0.7150000000000001</v>
      </c>
      <c r="G2">
        <f>SUM(COUNTIF($F$4:$F$8,"&gt;=0,5"),COUNTIF($F$11:$F$17,"&gt;=0,5"))</f>
        <v>9</v>
      </c>
      <c r="H2">
        <f>SUM(COUNTIF($F$4:$F$8,"&lt;0,5"),COUNTIF($F$11:$F$17,"&lt;0,5"))</f>
        <v>3</v>
      </c>
      <c r="I2" s="24"/>
    </row>
    <row r="3" spans="1:9" ht="17.25" customHeight="1">
      <c r="A3" s="25" t="s">
        <v>157</v>
      </c>
      <c r="B3" s="34" t="s">
        <v>158</v>
      </c>
      <c r="C3" s="34"/>
      <c r="D3" s="27"/>
      <c r="E3" s="27"/>
      <c r="F3">
        <f>AVERAGE(F4:F8)</f>
        <v>0.43000000000000005</v>
      </c>
      <c r="I3" s="27"/>
    </row>
    <row r="4" spans="1:9" ht="68.25">
      <c r="A4" s="42" t="s">
        <v>159</v>
      </c>
      <c r="B4" s="43" t="s">
        <v>160</v>
      </c>
      <c r="C4" s="44" t="s">
        <v>161</v>
      </c>
      <c r="D4" s="44" t="s">
        <v>576</v>
      </c>
      <c r="E4" s="9" t="s">
        <v>27</v>
      </c>
      <c r="F4">
        <f>VLOOKUP(E4,Resumen!$B$21:$C$26,2,0)</f>
        <v>0.1</v>
      </c>
      <c r="G4" s="19" t="s">
        <v>24</v>
      </c>
      <c r="H4">
        <f>COUNTIF($E$4:$E$100,G4)</f>
        <v>1</v>
      </c>
      <c r="I4" s="45"/>
    </row>
    <row r="5" spans="1:9" ht="36.75">
      <c r="A5" s="42" t="s">
        <v>162</v>
      </c>
      <c r="B5" s="43" t="s">
        <v>163</v>
      </c>
      <c r="C5" s="44" t="s">
        <v>164</v>
      </c>
      <c r="D5" s="44" t="s">
        <v>577</v>
      </c>
      <c r="E5" s="9" t="s">
        <v>36</v>
      </c>
      <c r="F5">
        <f>VLOOKUP(E5,Resumen!$B$21:$C$26,2,0)</f>
        <v>0.9500000000000001</v>
      </c>
      <c r="G5" s="19" t="s">
        <v>27</v>
      </c>
      <c r="H5">
        <f>COUNTIF($E$4:$E$100,G5)</f>
        <v>2</v>
      </c>
      <c r="I5" s="45" t="s">
        <v>578</v>
      </c>
    </row>
    <row r="6" spans="1:9" ht="57">
      <c r="A6" s="42" t="s">
        <v>165</v>
      </c>
      <c r="B6" s="43" t="s">
        <v>166</v>
      </c>
      <c r="C6" s="44" t="s">
        <v>579</v>
      </c>
      <c r="D6" s="44" t="s">
        <v>580</v>
      </c>
      <c r="E6" s="9" t="s">
        <v>39</v>
      </c>
      <c r="F6">
        <f>VLOOKUP(E6,Resumen!$B$21:$C$26,2,0)</f>
        <v>1</v>
      </c>
      <c r="G6" s="19" t="s">
        <v>30</v>
      </c>
      <c r="H6">
        <f>COUNTIF($E$4:$E$100,G6)</f>
        <v>0</v>
      </c>
      <c r="I6" s="45"/>
    </row>
    <row r="7" spans="1:9" ht="34.5">
      <c r="A7" s="42" t="s">
        <v>168</v>
      </c>
      <c r="B7" s="43" t="s">
        <v>169</v>
      </c>
      <c r="C7" s="44" t="s">
        <v>170</v>
      </c>
      <c r="D7" s="44" t="s">
        <v>581</v>
      </c>
      <c r="E7" s="9" t="s">
        <v>27</v>
      </c>
      <c r="F7">
        <f>VLOOKUP(E7,Resumen!$B$21:$C$26,2,0)</f>
        <v>0.1</v>
      </c>
      <c r="G7" s="19" t="s">
        <v>33</v>
      </c>
      <c r="H7">
        <f>COUNTIF($E$4:$E$100,G7)</f>
        <v>0</v>
      </c>
      <c r="I7" s="45"/>
    </row>
    <row r="8" spans="1:9" ht="23.25">
      <c r="A8" s="42" t="s">
        <v>171</v>
      </c>
      <c r="B8" s="43" t="s">
        <v>172</v>
      </c>
      <c r="C8" s="44" t="s">
        <v>173</v>
      </c>
      <c r="D8" s="44" t="s">
        <v>582</v>
      </c>
      <c r="E8" s="9" t="s">
        <v>24</v>
      </c>
      <c r="F8">
        <f>VLOOKUP(E8,Resumen!$B$21:$C$26,2,0)</f>
        <v>0</v>
      </c>
      <c r="G8" s="19" t="s">
        <v>36</v>
      </c>
      <c r="H8">
        <f>COUNTIF($E$4:$E$100,G8)</f>
        <v>1</v>
      </c>
      <c r="I8" s="45"/>
    </row>
    <row r="9" spans="1:9" ht="57">
      <c r="A9" s="42" t="s">
        <v>174</v>
      </c>
      <c r="B9" s="43" t="s">
        <v>175</v>
      </c>
      <c r="C9" s="44" t="s">
        <v>176</v>
      </c>
      <c r="D9" s="44" t="s">
        <v>44</v>
      </c>
      <c r="E9" s="9" t="s">
        <v>42</v>
      </c>
      <c r="F9" t="e">
        <f>VLOOKUP(E9,Resumen!$B$21:$C$26,2,0)</f>
        <v>#N/A</v>
      </c>
      <c r="G9" s="19" t="s">
        <v>39</v>
      </c>
      <c r="H9">
        <f>COUNTIF($E$4:$E$100,G9)</f>
        <v>8</v>
      </c>
      <c r="I9" s="45"/>
    </row>
    <row r="10" spans="1:9" ht="17.25" customHeight="1">
      <c r="A10" s="25" t="s">
        <v>178</v>
      </c>
      <c r="B10" s="34" t="s">
        <v>179</v>
      </c>
      <c r="C10" s="34"/>
      <c r="D10" s="27"/>
      <c r="E10" s="27"/>
      <c r="F10">
        <f>AVERAGE(F11:F17)</f>
        <v>1</v>
      </c>
      <c r="G10" s="19" t="s">
        <v>42</v>
      </c>
      <c r="H10">
        <f>COUNTIF($E$4:$E$100,G10)</f>
        <v>1</v>
      </c>
      <c r="I10" s="27"/>
    </row>
    <row r="11" spans="1:9" ht="45.75">
      <c r="A11" s="42" t="s">
        <v>180</v>
      </c>
      <c r="B11" s="43" t="s">
        <v>181</v>
      </c>
      <c r="C11" s="44" t="s">
        <v>182</v>
      </c>
      <c r="D11" s="44" t="s">
        <v>583</v>
      </c>
      <c r="E11" s="9" t="s">
        <v>39</v>
      </c>
      <c r="F11">
        <f>VLOOKUP(E11,Resumen!$B$21:$C$26,2,0)</f>
        <v>1</v>
      </c>
      <c r="I11" s="45"/>
    </row>
    <row r="12" spans="1:9" ht="34.5">
      <c r="A12" s="42" t="s">
        <v>183</v>
      </c>
      <c r="B12" s="43" t="s">
        <v>184</v>
      </c>
      <c r="C12" s="44" t="s">
        <v>185</v>
      </c>
      <c r="D12" s="44" t="s">
        <v>584</v>
      </c>
      <c r="E12" s="9" t="s">
        <v>39</v>
      </c>
      <c r="F12">
        <f>VLOOKUP(E12,Resumen!$B$21:$C$26,2,0)</f>
        <v>1</v>
      </c>
      <c r="G12" s="46" t="s">
        <v>548</v>
      </c>
      <c r="H12" s="13">
        <f>SUM(H4:H5)</f>
        <v>3</v>
      </c>
      <c r="I12" s="45"/>
    </row>
    <row r="13" spans="1:9" ht="34.5">
      <c r="A13" s="42" t="s">
        <v>186</v>
      </c>
      <c r="B13" s="43" t="s">
        <v>187</v>
      </c>
      <c r="C13" s="44" t="s">
        <v>188</v>
      </c>
      <c r="D13" s="44" t="s">
        <v>585</v>
      </c>
      <c r="E13" s="9" t="s">
        <v>39</v>
      </c>
      <c r="F13">
        <f>VLOOKUP(E13,Resumen!$B$21:$C$26,2,0)</f>
        <v>1</v>
      </c>
      <c r="G13" s="46" t="s">
        <v>549</v>
      </c>
      <c r="H13" s="13">
        <f>SUM(H6:H7)</f>
        <v>0</v>
      </c>
      <c r="I13" s="45"/>
    </row>
    <row r="14" spans="1:9" ht="45.75">
      <c r="A14" s="42" t="s">
        <v>189</v>
      </c>
      <c r="B14" s="43" t="s">
        <v>190</v>
      </c>
      <c r="C14" s="44" t="s">
        <v>191</v>
      </c>
      <c r="D14" s="44" t="s">
        <v>586</v>
      </c>
      <c r="E14" s="9" t="s">
        <v>39</v>
      </c>
      <c r="F14">
        <f>VLOOKUP(E14,Resumen!$B$21:$C$26,2,0)</f>
        <v>1</v>
      </c>
      <c r="G14" s="46" t="s">
        <v>545</v>
      </c>
      <c r="H14" s="13">
        <f>SUM(H8:H9)</f>
        <v>9</v>
      </c>
      <c r="I14" s="45"/>
    </row>
    <row r="15" spans="1:9" ht="45.75">
      <c r="A15" s="42" t="s">
        <v>192</v>
      </c>
      <c r="B15" s="43" t="s">
        <v>193</v>
      </c>
      <c r="C15" s="44" t="s">
        <v>194</v>
      </c>
      <c r="D15" s="44" t="s">
        <v>587</v>
      </c>
      <c r="E15" s="9" t="s">
        <v>39</v>
      </c>
      <c r="F15">
        <f>VLOOKUP(E15,Resumen!$B$21:$C$26,2,0)</f>
        <v>1</v>
      </c>
      <c r="I15" s="45"/>
    </row>
    <row r="16" spans="1:9" ht="45.75">
      <c r="A16" s="42" t="s">
        <v>195</v>
      </c>
      <c r="B16" s="43" t="s">
        <v>196</v>
      </c>
      <c r="C16" s="44" t="s">
        <v>588</v>
      </c>
      <c r="D16" s="44" t="s">
        <v>589</v>
      </c>
      <c r="E16" s="9" t="s">
        <v>39</v>
      </c>
      <c r="F16">
        <f>VLOOKUP(E16,Resumen!$B$21:$C$26,2,0)</f>
        <v>1</v>
      </c>
      <c r="I16" s="45"/>
    </row>
    <row r="17" spans="1:9" ht="23.25">
      <c r="A17" s="42" t="s">
        <v>198</v>
      </c>
      <c r="B17" s="43" t="s">
        <v>199</v>
      </c>
      <c r="C17" s="44" t="s">
        <v>200</v>
      </c>
      <c r="D17" s="44" t="s">
        <v>590</v>
      </c>
      <c r="E17" s="9" t="s">
        <v>39</v>
      </c>
      <c r="F17">
        <f>VLOOKUP(E17,Resumen!$B$21:$C$26,2,0)</f>
        <v>1</v>
      </c>
      <c r="I17" s="45"/>
    </row>
  </sheetData>
  <sheetProtection selectLockedCells="1" selectUnlockedCells="1"/>
  <mergeCells count="3">
    <mergeCell ref="B2:C2"/>
    <mergeCell ref="B3:C3"/>
    <mergeCell ref="B10:C10"/>
  </mergeCells>
  <conditionalFormatting sqref="B21">
    <cfRule type="cellIs" priority="1" dxfId="0" operator="equal" stopIfTrue="1">
      <formula>Resumen!$B$21</formula>
    </cfRule>
    <cfRule type="cellIs" priority="2" dxfId="1" operator="equal" stopIfTrue="1">
      <formula>Resumen!$B$22</formula>
    </cfRule>
    <cfRule type="cellIs" priority="3" dxfId="2" operator="equal" stopIfTrue="1">
      <formula>Resumen!$B$23</formula>
    </cfRule>
    <cfRule type="cellIs" priority="4" dxfId="3" operator="equal" stopIfTrue="1">
      <formula>Resumen!$B$24</formula>
    </cfRule>
    <cfRule type="cellIs" priority="5" dxfId="4" operator="equal" stopIfTrue="1">
      <formula>Resumen!$B$25</formula>
    </cfRule>
  </conditionalFormatting>
  <conditionalFormatting sqref="E11:E17 E4:E9">
    <cfRule type="cellIs" priority="6" dxfId="0" operator="equal" stopIfTrue="1">
      <formula>Resumen!$B$21</formula>
    </cfRule>
    <cfRule type="cellIs" priority="7" dxfId="1" operator="equal" stopIfTrue="1">
      <formula>Resumen!$B$22</formula>
    </cfRule>
    <cfRule type="cellIs" priority="8" dxfId="2" operator="equal" stopIfTrue="1">
      <formula>Resumen!$B$23</formula>
    </cfRule>
    <cfRule type="cellIs" priority="9" dxfId="3" operator="equal" stopIfTrue="1">
      <formula>Resumen!$B$24</formula>
    </cfRule>
    <cfRule type="cellIs" priority="10" dxfId="4" operator="equal" stopIfTrue="1">
      <formula>Resumen!$B$25</formula>
    </cfRule>
    <cfRule type="cellIs" priority="11" dxfId="8" operator="equal" stopIfTrue="1">
      <formula>Resumen!$B$27</formula>
    </cfRule>
  </conditionalFormatting>
  <dataValidations count="1">
    <dataValidation type="list" operator="equal" allowBlank="1" showErrorMessage="1" sqref="E4:E9 E11:E17">
      <formula1>Resumen!$B$21:$B$27</formula1>
    </dataValidation>
  </dataValidations>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xl/worksheets/sheet8.xml><?xml version="1.0" encoding="utf-8"?>
<worksheet xmlns="http://schemas.openxmlformats.org/spreadsheetml/2006/main" xmlns:r="http://schemas.openxmlformats.org/officeDocument/2006/relationships">
  <dimension ref="A1:I44"/>
  <sheetViews>
    <sheetView workbookViewId="0" topLeftCell="A37">
      <selection activeCell="I39" sqref="I39"/>
    </sheetView>
  </sheetViews>
  <sheetFormatPr defaultColWidth="11.421875" defaultRowHeight="12.75"/>
  <cols>
    <col min="1" max="1" width="11.57421875" style="0" customWidth="1"/>
    <col min="2" max="2" width="49.7109375" style="0" customWidth="1"/>
    <col min="3" max="3" width="58.140625" style="0" customWidth="1"/>
    <col min="4" max="4" width="37.28125" style="0" customWidth="1"/>
    <col min="5" max="5" width="13.421875" style="0" customWidth="1"/>
    <col min="6" max="8" width="0" style="0" hidden="1" customWidth="1"/>
    <col min="9" max="9" width="41.421875" style="0" customWidth="1"/>
    <col min="10" max="16384" width="11.57421875" style="0" customWidth="1"/>
  </cols>
  <sheetData>
    <row r="1" spans="1:9" ht="36.75">
      <c r="A1" s="20" t="s">
        <v>48</v>
      </c>
      <c r="B1" s="21" t="s">
        <v>49</v>
      </c>
      <c r="C1" s="21" t="s">
        <v>50</v>
      </c>
      <c r="D1" s="21" t="s">
        <v>543</v>
      </c>
      <c r="E1" s="21" t="s">
        <v>544</v>
      </c>
      <c r="G1" s="21" t="s">
        <v>45</v>
      </c>
      <c r="H1" s="21" t="s">
        <v>46</v>
      </c>
      <c r="I1" s="21" t="s">
        <v>545</v>
      </c>
    </row>
    <row r="2" spans="1:9" ht="22.5" customHeight="1">
      <c r="A2" s="22">
        <v>10</v>
      </c>
      <c r="B2" s="23" t="s">
        <v>201</v>
      </c>
      <c r="C2" s="23"/>
      <c r="D2" s="41"/>
      <c r="E2" s="24"/>
      <c r="F2">
        <f>AVERAGE(F3,F8,F12,F15,F18,F20,F23,F28,F34,F38)</f>
        <v>0.8966666666666667</v>
      </c>
      <c r="G2">
        <f>SUM(COUNTIF($F$4:$F$7,"&gt;=0,5"),COUNTIF($F$9:$F$11,"&gt;=0,5"),COUNTIF($F$13:$F$14,"&gt;=0,5"),COUNTIF($F$16:$F$17,"&gt;=0,5"),COUNTIF($F$19,"&gt;=0,5"),COUNTIF($F$21:$F$22,"&gt;=0,5"),COUNTIF($F$24:$F$27,"&gt;=0,5"),COUNTIF($F$29:$F$33,"&gt;=0,5"),COUNTIF($F$37,"&gt;=0,5"),COUNTIF($F$39:$F$44,"&gt;=0,5"),)</f>
        <v>27</v>
      </c>
      <c r="H2">
        <f>SUM(COUNTIF($F$4:$F$7,"&lt;0,5"),COUNTIF($F$9:$F$11,"&lt;0,5"),COUNTIF($F$13:$F$14,"&lt;0,5"),COUNTIF($F$16:$F$17,"&lt;0,5"),COUNTIF($F$19,"&lt;0,5"),COUNTIF($F$21:$F$22,"&lt;0,5"),COUNTIF($F$24:$F$27,"&lt;0,5"),COUNTIF($F$29:$F$33,"&lt;0,5"),COUNTIF($F$37,"&lt;0,5"),COUNTIF($F$39:$F$44,"&lt;0,5"),)</f>
        <v>3</v>
      </c>
      <c r="I2" s="24"/>
    </row>
    <row r="3" spans="1:9" ht="17.25" customHeight="1">
      <c r="A3" s="25" t="s">
        <v>202</v>
      </c>
      <c r="B3" s="34" t="s">
        <v>203</v>
      </c>
      <c r="C3" s="34"/>
      <c r="D3" s="27"/>
      <c r="E3" s="27"/>
      <c r="F3">
        <f>AVERAGE(F4:F7)</f>
        <v>0.975</v>
      </c>
      <c r="I3" s="27"/>
    </row>
    <row r="4" spans="1:9" ht="34.5">
      <c r="A4" s="49" t="s">
        <v>204</v>
      </c>
      <c r="B4" s="43" t="s">
        <v>205</v>
      </c>
      <c r="C4" s="44" t="s">
        <v>206</v>
      </c>
      <c r="D4" s="44" t="s">
        <v>591</v>
      </c>
      <c r="E4" s="9" t="s">
        <v>39</v>
      </c>
      <c r="F4">
        <f>VLOOKUP(E4,Resumen!$B$21:$C$26,2,0)</f>
        <v>1</v>
      </c>
      <c r="G4" s="19" t="s">
        <v>24</v>
      </c>
      <c r="H4">
        <f>COUNTIF($E$4:$E$100,G4)</f>
        <v>0</v>
      </c>
      <c r="I4" s="45"/>
    </row>
    <row r="5" spans="1:9" ht="45.75">
      <c r="A5" s="49" t="s">
        <v>207</v>
      </c>
      <c r="B5" s="43" t="s">
        <v>208</v>
      </c>
      <c r="C5" s="44" t="s">
        <v>209</v>
      </c>
      <c r="D5" s="44" t="s">
        <v>592</v>
      </c>
      <c r="E5" s="9" t="s">
        <v>39</v>
      </c>
      <c r="F5">
        <f>VLOOKUP(E5,Resumen!$B$21:$C$26,2,0)</f>
        <v>1</v>
      </c>
      <c r="G5" s="19" t="s">
        <v>27</v>
      </c>
      <c r="H5">
        <f>COUNTIF($E$4:$E$100,G5)</f>
        <v>3</v>
      </c>
      <c r="I5" s="45"/>
    </row>
    <row r="6" spans="1:9" ht="45.75">
      <c r="A6" s="49" t="s">
        <v>210</v>
      </c>
      <c r="B6" s="43" t="s">
        <v>211</v>
      </c>
      <c r="C6" s="44" t="s">
        <v>212</v>
      </c>
      <c r="D6" s="44" t="s">
        <v>593</v>
      </c>
      <c r="E6" s="9" t="s">
        <v>33</v>
      </c>
      <c r="F6">
        <f>VLOOKUP(E6,Resumen!$B$21:$C$26,2,0)</f>
        <v>0.9</v>
      </c>
      <c r="G6" s="19" t="s">
        <v>30</v>
      </c>
      <c r="H6">
        <f>COUNTIF($E$4:$E$100,G6)</f>
        <v>0</v>
      </c>
      <c r="I6" s="45"/>
    </row>
    <row r="7" spans="1:9" ht="34.5">
      <c r="A7" s="49" t="s">
        <v>213</v>
      </c>
      <c r="B7" s="43" t="s">
        <v>214</v>
      </c>
      <c r="C7" s="44" t="s">
        <v>215</v>
      </c>
      <c r="D7" s="44" t="s">
        <v>594</v>
      </c>
      <c r="E7" s="9" t="s">
        <v>39</v>
      </c>
      <c r="F7">
        <f>VLOOKUP(E7,Resumen!$B$21:$C$26,2,0)</f>
        <v>1</v>
      </c>
      <c r="G7" s="19" t="s">
        <v>33</v>
      </c>
      <c r="H7">
        <f>COUNTIF($E$4:$E$100,G7)</f>
        <v>3</v>
      </c>
      <c r="I7" s="45"/>
    </row>
    <row r="8" spans="1:9" ht="17.25" customHeight="1">
      <c r="A8" s="25" t="s">
        <v>216</v>
      </c>
      <c r="B8" s="34" t="s">
        <v>217</v>
      </c>
      <c r="C8" s="34"/>
      <c r="D8" s="34"/>
      <c r="E8" s="34"/>
      <c r="F8">
        <f>AVERAGE(F9:F11)</f>
        <v>0.10000000000000002</v>
      </c>
      <c r="G8" s="19" t="s">
        <v>36</v>
      </c>
      <c r="H8">
        <f>COUNTIF($E$4:$E$100,G8)</f>
        <v>1</v>
      </c>
      <c r="I8" s="48"/>
    </row>
    <row r="9" spans="1:9" ht="45.75">
      <c r="A9" s="49" t="s">
        <v>218</v>
      </c>
      <c r="B9" s="43" t="s">
        <v>219</v>
      </c>
      <c r="C9" s="44" t="s">
        <v>220</v>
      </c>
      <c r="D9" s="44" t="s">
        <v>595</v>
      </c>
      <c r="E9" s="9" t="s">
        <v>27</v>
      </c>
      <c r="F9">
        <f>VLOOKUP(E9,Resumen!$B$21:$C$26,2,0)</f>
        <v>0.1</v>
      </c>
      <c r="G9" s="19" t="s">
        <v>39</v>
      </c>
      <c r="H9">
        <f>COUNTIF($E$4:$E$100,G9)</f>
        <v>23</v>
      </c>
      <c r="I9" s="45"/>
    </row>
    <row r="10" spans="1:9" ht="34.5">
      <c r="A10" s="49" t="s">
        <v>221</v>
      </c>
      <c r="B10" s="43" t="s">
        <v>222</v>
      </c>
      <c r="C10" s="44" t="s">
        <v>223</v>
      </c>
      <c r="D10" s="44" t="s">
        <v>595</v>
      </c>
      <c r="E10" s="9" t="s">
        <v>27</v>
      </c>
      <c r="F10">
        <f>VLOOKUP(E10,Resumen!$B$21:$C$26,2,0)</f>
        <v>0.1</v>
      </c>
      <c r="G10" s="19" t="s">
        <v>42</v>
      </c>
      <c r="H10">
        <f>COUNTIF($E$4:$E$100,G10)</f>
        <v>2</v>
      </c>
      <c r="I10" s="45"/>
    </row>
    <row r="11" spans="1:9" ht="57">
      <c r="A11" s="49" t="s">
        <v>224</v>
      </c>
      <c r="B11" s="43" t="s">
        <v>225</v>
      </c>
      <c r="C11" s="44" t="s">
        <v>226</v>
      </c>
      <c r="D11" s="44" t="s">
        <v>596</v>
      </c>
      <c r="E11" s="9" t="s">
        <v>27</v>
      </c>
      <c r="F11">
        <f>VLOOKUP(E11,Resumen!$B$21:$C$26,2,0)</f>
        <v>0.1</v>
      </c>
      <c r="I11" s="45"/>
    </row>
    <row r="12" spans="1:9" ht="17.25" customHeight="1">
      <c r="A12" s="25" t="s">
        <v>227</v>
      </c>
      <c r="B12" s="34" t="s">
        <v>228</v>
      </c>
      <c r="C12" s="34"/>
      <c r="D12" s="34"/>
      <c r="E12" s="34"/>
      <c r="F12">
        <f>AVERAGE(F13:F14)</f>
        <v>1</v>
      </c>
      <c r="G12" s="46" t="s">
        <v>548</v>
      </c>
      <c r="H12" s="13">
        <f>SUM(H4:H5)</f>
        <v>3</v>
      </c>
      <c r="I12" s="48"/>
    </row>
    <row r="13" spans="1:9" ht="57">
      <c r="A13" s="49" t="s">
        <v>229</v>
      </c>
      <c r="B13" s="43" t="s">
        <v>230</v>
      </c>
      <c r="C13" s="44" t="s">
        <v>231</v>
      </c>
      <c r="D13" s="44" t="s">
        <v>597</v>
      </c>
      <c r="E13" s="9" t="s">
        <v>39</v>
      </c>
      <c r="F13">
        <f>VLOOKUP(E13,Resumen!$B$21:$C$26,2,0)</f>
        <v>1</v>
      </c>
      <c r="G13" s="46" t="s">
        <v>549</v>
      </c>
      <c r="H13" s="13">
        <f>SUM(H6:H7)</f>
        <v>3</v>
      </c>
      <c r="I13" s="45"/>
    </row>
    <row r="14" spans="1:9" ht="45.75">
      <c r="A14" s="49" t="s">
        <v>232</v>
      </c>
      <c r="B14" s="43" t="s">
        <v>233</v>
      </c>
      <c r="C14" s="44" t="s">
        <v>234</v>
      </c>
      <c r="D14" s="44" t="s">
        <v>598</v>
      </c>
      <c r="E14" s="9" t="s">
        <v>39</v>
      </c>
      <c r="F14">
        <f>VLOOKUP(E14,Resumen!$B$21:$C$26,2,0)</f>
        <v>1</v>
      </c>
      <c r="G14" s="46" t="s">
        <v>545</v>
      </c>
      <c r="H14" s="13">
        <f>SUM(H8:H9)</f>
        <v>24</v>
      </c>
      <c r="I14" s="45"/>
    </row>
    <row r="15" spans="1:9" ht="17.25" customHeight="1">
      <c r="A15" s="25" t="s">
        <v>235</v>
      </c>
      <c r="B15" s="34" t="s">
        <v>236</v>
      </c>
      <c r="C15" s="34"/>
      <c r="D15" s="34"/>
      <c r="E15" s="34"/>
      <c r="F15">
        <f>AVERAGE(F16:F17)</f>
        <v>0.9</v>
      </c>
      <c r="I15" s="48"/>
    </row>
    <row r="16" spans="1:9" ht="57">
      <c r="A16" s="49" t="s">
        <v>237</v>
      </c>
      <c r="B16" s="43" t="s">
        <v>238</v>
      </c>
      <c r="C16" s="44" t="s">
        <v>239</v>
      </c>
      <c r="D16" s="44" t="s">
        <v>599</v>
      </c>
      <c r="E16" s="9" t="s">
        <v>33</v>
      </c>
      <c r="F16">
        <f>VLOOKUP(E16,Resumen!$B$21:$C$26,2,0)</f>
        <v>0.9</v>
      </c>
      <c r="I16" s="45"/>
    </row>
    <row r="17" spans="1:9" ht="68.25">
      <c r="A17" s="49" t="s">
        <v>240</v>
      </c>
      <c r="B17" s="43" t="s">
        <v>241</v>
      </c>
      <c r="C17" s="44" t="s">
        <v>242</v>
      </c>
      <c r="D17" s="44" t="s">
        <v>600</v>
      </c>
      <c r="E17" s="9" t="s">
        <v>33</v>
      </c>
      <c r="F17">
        <f>VLOOKUP(E17,Resumen!$B$21:$C$26,2,0)</f>
        <v>0.9</v>
      </c>
      <c r="I17" s="45"/>
    </row>
    <row r="18" spans="1:9" ht="17.25" customHeight="1">
      <c r="A18" s="25" t="s">
        <v>243</v>
      </c>
      <c r="B18" s="34" t="s">
        <v>244</v>
      </c>
      <c r="C18" s="34"/>
      <c r="D18" s="34"/>
      <c r="E18" s="34"/>
      <c r="F18">
        <f>AVERAGE(F19)</f>
        <v>1</v>
      </c>
      <c r="I18" s="48"/>
    </row>
    <row r="19" spans="1:9" ht="68.25">
      <c r="A19" s="49" t="s">
        <v>245</v>
      </c>
      <c r="B19" s="43" t="s">
        <v>246</v>
      </c>
      <c r="C19" s="44" t="s">
        <v>247</v>
      </c>
      <c r="D19" s="44" t="s">
        <v>601</v>
      </c>
      <c r="E19" s="9" t="s">
        <v>39</v>
      </c>
      <c r="F19">
        <f>VLOOKUP(E19,Resumen!$B$21:$C$26,2,0)</f>
        <v>1</v>
      </c>
      <c r="I19" s="45"/>
    </row>
    <row r="20" spans="1:9" ht="17.25" customHeight="1">
      <c r="A20" s="25" t="s">
        <v>248</v>
      </c>
      <c r="B20" s="34" t="s">
        <v>249</v>
      </c>
      <c r="C20" s="34"/>
      <c r="D20" s="34"/>
      <c r="E20" s="34"/>
      <c r="F20">
        <f>AVERAGE(F21:F22)</f>
        <v>1</v>
      </c>
      <c r="I20" s="48"/>
    </row>
    <row r="21" spans="1:9" ht="45.75">
      <c r="A21" s="49" t="s">
        <v>250</v>
      </c>
      <c r="B21" s="43" t="s">
        <v>251</v>
      </c>
      <c r="C21" s="44" t="s">
        <v>252</v>
      </c>
      <c r="D21" s="44" t="s">
        <v>602</v>
      </c>
      <c r="E21" s="9" t="s">
        <v>39</v>
      </c>
      <c r="F21">
        <f>VLOOKUP(E21,Resumen!$B$21:$C$26,2,0)</f>
        <v>1</v>
      </c>
      <c r="I21" s="45"/>
    </row>
    <row r="22" spans="1:9" ht="57">
      <c r="A22" s="49" t="s">
        <v>253</v>
      </c>
      <c r="B22" s="43" t="s">
        <v>254</v>
      </c>
      <c r="C22" s="44" t="s">
        <v>255</v>
      </c>
      <c r="D22" s="44" t="s">
        <v>603</v>
      </c>
      <c r="E22" s="9" t="s">
        <v>39</v>
      </c>
      <c r="F22">
        <f>VLOOKUP(E22,Resumen!$B$21:$C$26,2,0)</f>
        <v>1</v>
      </c>
      <c r="I22" s="45"/>
    </row>
    <row r="23" spans="1:9" ht="17.25" customHeight="1">
      <c r="A23" s="25" t="s">
        <v>256</v>
      </c>
      <c r="B23" s="34" t="s">
        <v>257</v>
      </c>
      <c r="C23" s="34"/>
      <c r="D23" s="34"/>
      <c r="E23" s="34"/>
      <c r="F23">
        <f>AVERAGE(F24:F27)</f>
        <v>1</v>
      </c>
      <c r="I23" s="48"/>
    </row>
    <row r="24" spans="1:9" ht="57">
      <c r="A24" s="49" t="s">
        <v>258</v>
      </c>
      <c r="B24" s="43" t="s">
        <v>259</v>
      </c>
      <c r="C24" s="44" t="s">
        <v>260</v>
      </c>
      <c r="D24" s="44" t="s">
        <v>604</v>
      </c>
      <c r="E24" s="9" t="s">
        <v>39</v>
      </c>
      <c r="F24">
        <f>VLOOKUP(E24,Resumen!$B$21:$C$26,2,0)</f>
        <v>1</v>
      </c>
      <c r="I24" s="45"/>
    </row>
    <row r="25" spans="1:9" ht="34.5">
      <c r="A25" s="49" t="s">
        <v>261</v>
      </c>
      <c r="B25" s="43" t="s">
        <v>262</v>
      </c>
      <c r="C25" s="44" t="s">
        <v>605</v>
      </c>
      <c r="D25" s="44" t="s">
        <v>606</v>
      </c>
      <c r="E25" s="9" t="s">
        <v>39</v>
      </c>
      <c r="F25">
        <f>VLOOKUP(E25,Resumen!$B$21:$C$26,2,0)</f>
        <v>1</v>
      </c>
      <c r="I25" s="45"/>
    </row>
    <row r="26" spans="1:9" ht="45.75">
      <c r="A26" s="49" t="s">
        <v>264</v>
      </c>
      <c r="B26" s="43" t="s">
        <v>265</v>
      </c>
      <c r="C26" s="44" t="s">
        <v>266</v>
      </c>
      <c r="D26" s="44" t="s">
        <v>607</v>
      </c>
      <c r="E26" s="9" t="s">
        <v>39</v>
      </c>
      <c r="F26">
        <f>VLOOKUP(E26,Resumen!$B$21:$C$26,2,0)</f>
        <v>1</v>
      </c>
      <c r="I26" s="45"/>
    </row>
    <row r="27" spans="1:9" ht="45.75">
      <c r="A27" s="49" t="s">
        <v>267</v>
      </c>
      <c r="B27" s="43" t="s">
        <v>268</v>
      </c>
      <c r="C27" s="44" t="s">
        <v>269</v>
      </c>
      <c r="D27" s="44" t="s">
        <v>608</v>
      </c>
      <c r="E27" s="9" t="s">
        <v>39</v>
      </c>
      <c r="F27">
        <f>VLOOKUP(E27,Resumen!$B$21:$C$26,2,0)</f>
        <v>1</v>
      </c>
      <c r="I27" s="45"/>
    </row>
    <row r="28" spans="1:9" ht="17.25" customHeight="1">
      <c r="A28" s="25" t="s">
        <v>270</v>
      </c>
      <c r="B28" s="34" t="s">
        <v>271</v>
      </c>
      <c r="C28" s="34"/>
      <c r="D28" s="34"/>
      <c r="E28" s="34"/>
      <c r="F28">
        <f>AVERAGE(F29:F33)</f>
        <v>1</v>
      </c>
      <c r="I28" s="48"/>
    </row>
    <row r="29" spans="1:9" ht="34.5">
      <c r="A29" s="49" t="s">
        <v>272</v>
      </c>
      <c r="B29" s="43" t="s">
        <v>273</v>
      </c>
      <c r="C29" s="44" t="s">
        <v>274</v>
      </c>
      <c r="D29" s="44" t="s">
        <v>609</v>
      </c>
      <c r="E29" s="9" t="s">
        <v>39</v>
      </c>
      <c r="F29">
        <f>VLOOKUP(E29,Resumen!$B$21:$C$26,2,0)</f>
        <v>1</v>
      </c>
      <c r="I29" s="45"/>
    </row>
    <row r="30" spans="1:9" ht="23.25">
      <c r="A30" s="49" t="s">
        <v>275</v>
      </c>
      <c r="B30" s="43" t="s">
        <v>276</v>
      </c>
      <c r="C30" s="44" t="s">
        <v>277</v>
      </c>
      <c r="D30" s="44" t="s">
        <v>610</v>
      </c>
      <c r="E30" s="9" t="s">
        <v>39</v>
      </c>
      <c r="F30">
        <f>VLOOKUP(E30,Resumen!$B$21:$C$26,2,0)</f>
        <v>1</v>
      </c>
      <c r="I30" s="45"/>
    </row>
    <row r="31" spans="1:9" ht="34.5">
      <c r="A31" s="49" t="s">
        <v>278</v>
      </c>
      <c r="B31" s="43" t="s">
        <v>279</v>
      </c>
      <c r="C31" s="44" t="s">
        <v>280</v>
      </c>
      <c r="D31" s="44" t="s">
        <v>611</v>
      </c>
      <c r="E31" s="9" t="s">
        <v>39</v>
      </c>
      <c r="F31">
        <f>VLOOKUP(E31,Resumen!$B$21:$C$26,2,0)</f>
        <v>1</v>
      </c>
      <c r="I31" s="45"/>
    </row>
    <row r="32" spans="1:9" ht="57">
      <c r="A32" s="49" t="s">
        <v>281</v>
      </c>
      <c r="B32" s="43" t="s">
        <v>282</v>
      </c>
      <c r="C32" s="44" t="s">
        <v>283</v>
      </c>
      <c r="D32" s="44" t="s">
        <v>612</v>
      </c>
      <c r="E32" s="9" t="s">
        <v>39</v>
      </c>
      <c r="F32">
        <f>VLOOKUP(E32,Resumen!$B$21:$C$26,2,0)</f>
        <v>1</v>
      </c>
      <c r="I32" s="45"/>
    </row>
    <row r="33" spans="1:9" ht="34.5">
      <c r="A33" s="49" t="s">
        <v>284</v>
      </c>
      <c r="B33" s="43" t="s">
        <v>285</v>
      </c>
      <c r="C33" s="44" t="s">
        <v>286</v>
      </c>
      <c r="D33" s="44" t="s">
        <v>613</v>
      </c>
      <c r="E33" s="9" t="s">
        <v>39</v>
      </c>
      <c r="F33">
        <f>VLOOKUP(E33,Resumen!$B$21:$C$26,2,0)</f>
        <v>1</v>
      </c>
      <c r="I33" s="45"/>
    </row>
    <row r="34" spans="1:9" ht="17.25" customHeight="1">
      <c r="A34" s="25" t="s">
        <v>287</v>
      </c>
      <c r="B34" s="34" t="s">
        <v>288</v>
      </c>
      <c r="C34" s="34"/>
      <c r="D34" s="34"/>
      <c r="E34" s="34"/>
      <c r="F34">
        <f>AVERAGE(F37)</f>
        <v>1</v>
      </c>
      <c r="I34" s="48"/>
    </row>
    <row r="35" spans="1:9" ht="45.75">
      <c r="A35" s="49" t="s">
        <v>289</v>
      </c>
      <c r="B35" s="43" t="s">
        <v>290</v>
      </c>
      <c r="C35" s="44" t="s">
        <v>291</v>
      </c>
      <c r="D35" s="44"/>
      <c r="E35" s="9" t="s">
        <v>42</v>
      </c>
      <c r="F35" t="e">
        <f>VLOOKUP(E35,Resumen!$B$21:$C$26,2,0)</f>
        <v>#N/A</v>
      </c>
      <c r="I35" s="45"/>
    </row>
    <row r="36" spans="1:9" ht="45.75">
      <c r="A36" s="49" t="s">
        <v>292</v>
      </c>
      <c r="B36" s="43" t="s">
        <v>293</v>
      </c>
      <c r="C36" s="44" t="s">
        <v>294</v>
      </c>
      <c r="D36" s="44"/>
      <c r="E36" s="9" t="s">
        <v>42</v>
      </c>
      <c r="F36" t="e">
        <f>VLOOKUP(E36,Resumen!$B$21:$C$26,2,0)</f>
        <v>#N/A</v>
      </c>
      <c r="I36" s="45"/>
    </row>
    <row r="37" spans="1:9" ht="45.75">
      <c r="A37" s="49" t="s">
        <v>295</v>
      </c>
      <c r="B37" s="43" t="s">
        <v>296</v>
      </c>
      <c r="C37" s="44" t="s">
        <v>297</v>
      </c>
      <c r="D37" s="44" t="s">
        <v>614</v>
      </c>
      <c r="E37" s="9" t="s">
        <v>39</v>
      </c>
      <c r="F37">
        <f>VLOOKUP(E37,Resumen!$B$21:$C$26,2,0)</f>
        <v>1</v>
      </c>
      <c r="I37" s="45"/>
    </row>
    <row r="38" spans="1:9" ht="17.25" customHeight="1">
      <c r="A38" s="25" t="s">
        <v>298</v>
      </c>
      <c r="B38" s="34" t="s">
        <v>299</v>
      </c>
      <c r="C38" s="34"/>
      <c r="D38" s="34"/>
      <c r="E38" s="34"/>
      <c r="F38">
        <f>AVERAGE(F39:F44)</f>
        <v>0.9916666666666667</v>
      </c>
      <c r="I38" s="48"/>
    </row>
    <row r="39" spans="1:9" ht="57">
      <c r="A39" s="49" t="s">
        <v>300</v>
      </c>
      <c r="B39" s="43" t="s">
        <v>301</v>
      </c>
      <c r="C39" s="44" t="s">
        <v>302</v>
      </c>
      <c r="D39" s="44" t="s">
        <v>615</v>
      </c>
      <c r="E39" s="9" t="s">
        <v>36</v>
      </c>
      <c r="F39">
        <f>VLOOKUP(E39,Resumen!$B$21:$C$26,2,0)</f>
        <v>0.9500000000000001</v>
      </c>
      <c r="I39" s="45" t="s">
        <v>616</v>
      </c>
    </row>
    <row r="40" spans="1:9" ht="57">
      <c r="A40" s="49" t="s">
        <v>303</v>
      </c>
      <c r="B40" s="43" t="s">
        <v>304</v>
      </c>
      <c r="C40" s="44" t="s">
        <v>305</v>
      </c>
      <c r="D40" s="44" t="s">
        <v>617</v>
      </c>
      <c r="E40" s="9" t="s">
        <v>39</v>
      </c>
      <c r="F40">
        <f>VLOOKUP(E40,Resumen!$B$21:$C$26,2,0)</f>
        <v>1</v>
      </c>
      <c r="I40" s="45"/>
    </row>
    <row r="41" spans="1:9" ht="45.75">
      <c r="A41" s="49" t="s">
        <v>306</v>
      </c>
      <c r="B41" s="43" t="s">
        <v>307</v>
      </c>
      <c r="C41" s="44" t="s">
        <v>308</v>
      </c>
      <c r="D41" s="44" t="s">
        <v>618</v>
      </c>
      <c r="E41" s="9" t="s">
        <v>39</v>
      </c>
      <c r="F41">
        <f>VLOOKUP(E41,Resumen!$B$21:$C$26,2,0)</f>
        <v>1</v>
      </c>
      <c r="I41" s="45"/>
    </row>
    <row r="42" spans="1:9" ht="34.5">
      <c r="A42" s="49" t="s">
        <v>309</v>
      </c>
      <c r="B42" s="43" t="s">
        <v>310</v>
      </c>
      <c r="C42" s="44" t="s">
        <v>311</v>
      </c>
      <c r="D42" s="44" t="s">
        <v>619</v>
      </c>
      <c r="E42" s="9" t="s">
        <v>39</v>
      </c>
      <c r="F42">
        <f>VLOOKUP(E42,Resumen!$B$21:$C$26,2,0)</f>
        <v>1</v>
      </c>
      <c r="I42" s="45"/>
    </row>
    <row r="43" spans="1:9" ht="45.75">
      <c r="A43" s="49" t="s">
        <v>312</v>
      </c>
      <c r="B43" s="43" t="s">
        <v>313</v>
      </c>
      <c r="C43" s="44" t="s">
        <v>314</v>
      </c>
      <c r="D43" s="44" t="s">
        <v>620</v>
      </c>
      <c r="E43" s="9" t="s">
        <v>39</v>
      </c>
      <c r="F43">
        <f>VLOOKUP(E43,Resumen!$B$21:$C$26,2,0)</f>
        <v>1</v>
      </c>
      <c r="I43" s="45"/>
    </row>
    <row r="44" spans="1:9" ht="68.25">
      <c r="A44" s="49" t="s">
        <v>315</v>
      </c>
      <c r="B44" s="43" t="s">
        <v>316</v>
      </c>
      <c r="C44" s="44" t="s">
        <v>317</v>
      </c>
      <c r="D44" s="44" t="s">
        <v>621</v>
      </c>
      <c r="E44" s="9" t="s">
        <v>39</v>
      </c>
      <c r="F44">
        <f>VLOOKUP(E44,Resumen!$B$21:$C$26,2,0)</f>
        <v>1</v>
      </c>
      <c r="I44" s="45"/>
    </row>
  </sheetData>
  <sheetProtection selectLockedCells="1" selectUnlockedCells="1"/>
  <mergeCells count="20">
    <mergeCell ref="B2:C2"/>
    <mergeCell ref="B3:C3"/>
    <mergeCell ref="B8:C8"/>
    <mergeCell ref="D8:E8"/>
    <mergeCell ref="B12:C12"/>
    <mergeCell ref="D12:E12"/>
    <mergeCell ref="B15:C15"/>
    <mergeCell ref="D15:E15"/>
    <mergeCell ref="B18:C18"/>
    <mergeCell ref="D18:E18"/>
    <mergeCell ref="B20:C20"/>
    <mergeCell ref="D20:E20"/>
    <mergeCell ref="B23:C23"/>
    <mergeCell ref="D23:E23"/>
    <mergeCell ref="B28:C28"/>
    <mergeCell ref="D28:E28"/>
    <mergeCell ref="B34:C34"/>
    <mergeCell ref="D34:E34"/>
    <mergeCell ref="B38:C38"/>
    <mergeCell ref="D38:E38"/>
  </mergeCells>
  <conditionalFormatting sqref="E4:E44">
    <cfRule type="cellIs" priority="1" dxfId="0" operator="equal" stopIfTrue="1">
      <formula>Resumen!$B$21</formula>
    </cfRule>
    <cfRule type="cellIs" priority="2" dxfId="1" operator="equal" stopIfTrue="1">
      <formula>Resumen!$B$22</formula>
    </cfRule>
    <cfRule type="cellIs" priority="3" dxfId="2" operator="equal" stopIfTrue="1">
      <formula>Resumen!$B$23</formula>
    </cfRule>
    <cfRule type="cellIs" priority="4" dxfId="3" operator="equal" stopIfTrue="1">
      <formula>Resumen!$B$24</formula>
    </cfRule>
    <cfRule type="cellIs" priority="5" dxfId="4" operator="equal" stopIfTrue="1">
      <formula>Resumen!$B$25</formula>
    </cfRule>
    <cfRule type="cellIs" priority="6" dxfId="8" operator="equal" stopIfTrue="1">
      <formula>Resumen!$B$27</formula>
    </cfRule>
  </conditionalFormatting>
  <dataValidations count="1">
    <dataValidation type="list" operator="equal" allowBlank="1" showErrorMessage="1" sqref="E4:E7 E9:E11 E13:E14 E16:E17 E19 E21:E22 E24:E27 E29:E33 E35:E37 E39:E44">
      <formula1>Resumen!$B$21:$B$27</formula1>
    </dataValidation>
  </dataValidations>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xl/worksheets/sheet9.xml><?xml version="1.0" encoding="utf-8"?>
<worksheet xmlns="http://schemas.openxmlformats.org/spreadsheetml/2006/main" xmlns:r="http://schemas.openxmlformats.org/officeDocument/2006/relationships">
  <dimension ref="A1:I34"/>
  <sheetViews>
    <sheetView workbookViewId="0" topLeftCell="A1">
      <selection activeCell="I25" sqref="I25"/>
    </sheetView>
  </sheetViews>
  <sheetFormatPr defaultColWidth="11.421875" defaultRowHeight="12.75"/>
  <cols>
    <col min="1" max="1" width="11.57421875" style="0" customWidth="1"/>
    <col min="2" max="2" width="49.7109375" style="0" customWidth="1"/>
    <col min="3" max="3" width="58.140625" style="0" customWidth="1"/>
    <col min="4" max="4" width="37.28125" style="0" customWidth="1"/>
    <col min="5" max="5" width="13.421875" style="0" customWidth="1"/>
    <col min="6" max="8" width="0" style="0" hidden="1" customWidth="1"/>
    <col min="9" max="9" width="41.57421875" style="0" customWidth="1"/>
    <col min="10" max="16384" width="11.57421875" style="0" customWidth="1"/>
  </cols>
  <sheetData>
    <row r="1" spans="1:9" ht="36.75">
      <c r="A1" s="20" t="s">
        <v>48</v>
      </c>
      <c r="B1" s="21" t="s">
        <v>49</v>
      </c>
      <c r="C1" s="21" t="s">
        <v>50</v>
      </c>
      <c r="D1" s="21" t="s">
        <v>543</v>
      </c>
      <c r="E1" s="21" t="s">
        <v>544</v>
      </c>
      <c r="G1" s="21" t="s">
        <v>45</v>
      </c>
      <c r="H1" s="21" t="s">
        <v>46</v>
      </c>
      <c r="I1" s="21" t="s">
        <v>545</v>
      </c>
    </row>
    <row r="2" spans="1:9" ht="22.5" customHeight="1">
      <c r="A2" s="22">
        <v>11</v>
      </c>
      <c r="B2" s="23" t="s">
        <v>318</v>
      </c>
      <c r="C2" s="23"/>
      <c r="D2" s="41"/>
      <c r="E2" s="24"/>
      <c r="F2">
        <f>AVERAGE(F3,F5,F10,F14,F22,F29,F32)</f>
        <v>0.9773809523809524</v>
      </c>
      <c r="G2">
        <f>SUM(COUNTIF($F$4,"&gt;=0,5"),COUNTIF($F$6:$F$9,"&gt;=0,5"),COUNTIF($F$11:$F$13,"&gt;=0,5"),COUNTIF($F$16:$F$16,"&gt;=0,5"),COUNTIF($F$19,"&gt;=0,5"),COUNTIF($F$23:$F$28,"&gt;=0,5"),COUNTIF($F$30:$F$31,"&gt;=0,5"),COUNTIF($F$33:$F$34,"&gt;=0,5"))</f>
        <v>19</v>
      </c>
      <c r="H2">
        <f>SUM(COUNTIF($F$4,"&lt;0,5"),COUNTIF($F$6:$F$9,"&lt;0,5"),COUNTIF($F$11:$F$13,"&lt;0,5"),COUNTIF($F$15:$F$16,"&lt;0,5"),COUNTIF($F$19,"&lt;0,5"),COUNTIF($F$23:$F$28,"&lt;0,5"),COUNTIF($F$30:$F$31,"&lt;0,5"),COUNTIF($F$33:$F$34,"&lt;0,5"))</f>
        <v>1</v>
      </c>
      <c r="I2" s="24"/>
    </row>
    <row r="3" spans="1:9" ht="17.25" customHeight="1">
      <c r="A3" s="25" t="s">
        <v>319</v>
      </c>
      <c r="B3" s="34" t="s">
        <v>320</v>
      </c>
      <c r="C3" s="34"/>
      <c r="D3" s="27"/>
      <c r="E3" s="27"/>
      <c r="F3">
        <f>AVERAGE(F4)</f>
        <v>1</v>
      </c>
      <c r="I3" s="27"/>
    </row>
    <row r="4" spans="1:9" ht="34.5">
      <c r="A4" s="49" t="s">
        <v>321</v>
      </c>
      <c r="B4" s="43" t="s">
        <v>322</v>
      </c>
      <c r="C4" s="44" t="s">
        <v>323</v>
      </c>
      <c r="D4" s="44" t="s">
        <v>622</v>
      </c>
      <c r="E4" s="9" t="s">
        <v>39</v>
      </c>
      <c r="F4">
        <f>VLOOKUP(E4,Resumen!$B$21:$C$26,2,0)</f>
        <v>1</v>
      </c>
      <c r="G4" s="19" t="s">
        <v>24</v>
      </c>
      <c r="H4">
        <f>COUNTIF($E$4:$E$100,G4)</f>
        <v>0</v>
      </c>
      <c r="I4" s="45"/>
    </row>
    <row r="5" spans="1:9" ht="17.25" customHeight="1">
      <c r="A5" s="25" t="s">
        <v>324</v>
      </c>
      <c r="B5" s="34" t="s">
        <v>325</v>
      </c>
      <c r="C5" s="34"/>
      <c r="D5" s="27"/>
      <c r="E5" s="27"/>
      <c r="F5">
        <f>AVERAGE(F6:F9)</f>
        <v>1</v>
      </c>
      <c r="G5" s="19" t="s">
        <v>27</v>
      </c>
      <c r="H5">
        <f>COUNTIF($E$4:$E$100,G5)</f>
        <v>1</v>
      </c>
      <c r="I5" s="27"/>
    </row>
    <row r="6" spans="1:9" ht="34.5">
      <c r="A6" s="49" t="s">
        <v>326</v>
      </c>
      <c r="B6" s="43" t="s">
        <v>327</v>
      </c>
      <c r="C6" s="44" t="s">
        <v>328</v>
      </c>
      <c r="D6" s="44" t="s">
        <v>623</v>
      </c>
      <c r="E6" s="9" t="s">
        <v>39</v>
      </c>
      <c r="F6">
        <f>VLOOKUP(E6,Resumen!$B$21:$C$26,2,0)</f>
        <v>1</v>
      </c>
      <c r="G6" s="19" t="s">
        <v>30</v>
      </c>
      <c r="H6">
        <f>COUNTIF($E$4:$E$100,G6)</f>
        <v>0</v>
      </c>
      <c r="I6" s="45"/>
    </row>
    <row r="7" spans="1:9" ht="23.25">
      <c r="A7" s="49" t="s">
        <v>329</v>
      </c>
      <c r="B7" s="43" t="s">
        <v>330</v>
      </c>
      <c r="C7" s="44" t="s">
        <v>331</v>
      </c>
      <c r="D7" s="44" t="s">
        <v>623</v>
      </c>
      <c r="E7" s="9" t="s">
        <v>39</v>
      </c>
      <c r="F7">
        <f>VLOOKUP(E7,Resumen!$B$21:$C$26,2,0)</f>
        <v>1</v>
      </c>
      <c r="G7" s="19" t="s">
        <v>33</v>
      </c>
      <c r="H7">
        <f>COUNTIF($E$4:$E$100,G7)</f>
        <v>0</v>
      </c>
      <c r="I7" s="45"/>
    </row>
    <row r="8" spans="1:9" ht="23.25">
      <c r="A8" s="49" t="s">
        <v>332</v>
      </c>
      <c r="B8" s="43" t="s">
        <v>333</v>
      </c>
      <c r="C8" s="44" t="s">
        <v>334</v>
      </c>
      <c r="D8" s="44" t="s">
        <v>623</v>
      </c>
      <c r="E8" s="9" t="s">
        <v>39</v>
      </c>
      <c r="F8">
        <f>VLOOKUP(E8,Resumen!$B$21:$C$26,2,0)</f>
        <v>1</v>
      </c>
      <c r="G8" s="19" t="s">
        <v>36</v>
      </c>
      <c r="H8">
        <f>COUNTIF($E$4:$E$100,G8)</f>
        <v>1</v>
      </c>
      <c r="I8" s="45"/>
    </row>
    <row r="9" spans="1:9" ht="23.25">
      <c r="A9" s="49" t="s">
        <v>335</v>
      </c>
      <c r="B9" s="43" t="s">
        <v>336</v>
      </c>
      <c r="C9" s="44" t="s">
        <v>337</v>
      </c>
      <c r="D9" s="44" t="s">
        <v>624</v>
      </c>
      <c r="E9" s="9" t="s">
        <v>39</v>
      </c>
      <c r="F9">
        <f>VLOOKUP(E9,Resumen!$B$21:$C$26,2,0)</f>
        <v>1</v>
      </c>
      <c r="G9" s="19" t="s">
        <v>39</v>
      </c>
      <c r="H9">
        <f>COUNTIF($E$4:$E$100,G9)</f>
        <v>23</v>
      </c>
      <c r="I9" s="45"/>
    </row>
    <row r="10" spans="1:9" ht="17.25" customHeight="1">
      <c r="A10" s="25" t="s">
        <v>338</v>
      </c>
      <c r="B10" s="34" t="s">
        <v>339</v>
      </c>
      <c r="C10" s="34"/>
      <c r="D10" s="27"/>
      <c r="E10" s="27"/>
      <c r="F10">
        <f>AVERAGE(F11:F13)</f>
        <v>1</v>
      </c>
      <c r="G10" s="19" t="s">
        <v>42</v>
      </c>
      <c r="H10">
        <f>COUNTIF($E$4:$E$100,G10)</f>
        <v>0</v>
      </c>
      <c r="I10" s="27"/>
    </row>
    <row r="11" spans="1:9" ht="23.25">
      <c r="A11" s="49" t="s">
        <v>340</v>
      </c>
      <c r="B11" s="43" t="s">
        <v>341</v>
      </c>
      <c r="C11" s="44" t="s">
        <v>625</v>
      </c>
      <c r="D11" s="44" t="s">
        <v>626</v>
      </c>
      <c r="E11" s="9" t="s">
        <v>39</v>
      </c>
      <c r="F11">
        <f>VLOOKUP(E11,Resumen!$B$21:$C$26,2,0)</f>
        <v>1</v>
      </c>
      <c r="I11" s="45"/>
    </row>
    <row r="12" spans="1:9" ht="23.25">
      <c r="A12" s="49" t="s">
        <v>343</v>
      </c>
      <c r="B12" s="43" t="s">
        <v>344</v>
      </c>
      <c r="C12" s="44" t="s">
        <v>345</v>
      </c>
      <c r="D12" s="44" t="s">
        <v>627</v>
      </c>
      <c r="E12" s="9" t="s">
        <v>39</v>
      </c>
      <c r="F12">
        <f>VLOOKUP(E12,Resumen!$B$21:$C$26,2,0)</f>
        <v>1</v>
      </c>
      <c r="G12" s="46" t="s">
        <v>548</v>
      </c>
      <c r="H12" s="13">
        <f>SUM(H4:H5)</f>
        <v>1</v>
      </c>
      <c r="I12" s="45"/>
    </row>
    <row r="13" spans="1:9" ht="45.75">
      <c r="A13" s="49" t="s">
        <v>346</v>
      </c>
      <c r="B13" s="43" t="s">
        <v>347</v>
      </c>
      <c r="C13" s="44" t="s">
        <v>348</v>
      </c>
      <c r="D13" s="44" t="s">
        <v>628</v>
      </c>
      <c r="E13" s="9" t="s">
        <v>39</v>
      </c>
      <c r="F13">
        <f>VLOOKUP(E13,Resumen!$B$21:$C$26,2,0)</f>
        <v>1</v>
      </c>
      <c r="G13" s="46" t="s">
        <v>549</v>
      </c>
      <c r="H13" s="13">
        <f>SUM(H6:H7)</f>
        <v>0</v>
      </c>
      <c r="I13" s="45"/>
    </row>
    <row r="14" spans="1:9" ht="17.25" customHeight="1">
      <c r="A14" s="25" t="s">
        <v>349</v>
      </c>
      <c r="B14" s="34" t="s">
        <v>350</v>
      </c>
      <c r="C14" s="34"/>
      <c r="D14" s="27"/>
      <c r="E14" s="27"/>
      <c r="F14">
        <f>AVERAGE(F15:F21)</f>
        <v>1</v>
      </c>
      <c r="G14" s="46" t="s">
        <v>545</v>
      </c>
      <c r="H14" s="13">
        <f>SUM(H8:H9)</f>
        <v>24</v>
      </c>
      <c r="I14" s="27"/>
    </row>
    <row r="15" spans="1:9" ht="23.25">
      <c r="A15" s="49" t="s">
        <v>351</v>
      </c>
      <c r="B15" s="43" t="s">
        <v>352</v>
      </c>
      <c r="C15" s="44" t="s">
        <v>353</v>
      </c>
      <c r="D15" s="44" t="s">
        <v>629</v>
      </c>
      <c r="E15" s="9" t="s">
        <v>39</v>
      </c>
      <c r="F15">
        <f>VLOOKUP(E15,Resumen!$B$21:$C$26,2,0)</f>
        <v>1</v>
      </c>
      <c r="I15" s="45"/>
    </row>
    <row r="16" spans="1:9" ht="45.75">
      <c r="A16" s="49" t="s">
        <v>354</v>
      </c>
      <c r="B16" s="43" t="s">
        <v>355</v>
      </c>
      <c r="C16" s="44" t="s">
        <v>356</v>
      </c>
      <c r="D16" s="44" t="s">
        <v>630</v>
      </c>
      <c r="E16" s="9" t="s">
        <v>39</v>
      </c>
      <c r="F16">
        <f>VLOOKUP(E16,Resumen!$B$21:$C$26,2,0)</f>
        <v>1</v>
      </c>
      <c r="I16" s="45"/>
    </row>
    <row r="17" spans="1:9" ht="34.5">
      <c r="A17" s="49" t="s">
        <v>357</v>
      </c>
      <c r="B17" s="43" t="s">
        <v>358</v>
      </c>
      <c r="C17" s="44" t="s">
        <v>359</v>
      </c>
      <c r="D17" s="44" t="s">
        <v>631</v>
      </c>
      <c r="E17" s="9" t="s">
        <v>39</v>
      </c>
      <c r="F17">
        <f>VLOOKUP(E17,Resumen!$B$21:$C$26,2,0)</f>
        <v>1</v>
      </c>
      <c r="I17" s="45"/>
    </row>
    <row r="18" spans="1:9" ht="45.75">
      <c r="A18" s="49" t="s">
        <v>360</v>
      </c>
      <c r="B18" s="43" t="s">
        <v>361</v>
      </c>
      <c r="C18" s="44" t="s">
        <v>362</v>
      </c>
      <c r="D18" s="44" t="s">
        <v>632</v>
      </c>
      <c r="E18" s="9" t="s">
        <v>39</v>
      </c>
      <c r="F18">
        <f>VLOOKUP(E18,Resumen!$B$21:$C$26,2,0)</f>
        <v>1</v>
      </c>
      <c r="I18" s="45"/>
    </row>
    <row r="19" spans="1:9" ht="34.5">
      <c r="A19" s="49" t="s">
        <v>363</v>
      </c>
      <c r="B19" s="43" t="s">
        <v>364</v>
      </c>
      <c r="C19" s="44" t="s">
        <v>365</v>
      </c>
      <c r="D19" s="44" t="s">
        <v>633</v>
      </c>
      <c r="E19" s="9" t="s">
        <v>39</v>
      </c>
      <c r="F19">
        <f>VLOOKUP(E19,Resumen!$B$21:$C$26,2,0)</f>
        <v>1</v>
      </c>
      <c r="I19" s="45"/>
    </row>
    <row r="20" spans="1:9" ht="57">
      <c r="A20" s="49" t="s">
        <v>366</v>
      </c>
      <c r="B20" s="43" t="s">
        <v>367</v>
      </c>
      <c r="C20" s="44" t="s">
        <v>368</v>
      </c>
      <c r="D20" s="44" t="s">
        <v>634</v>
      </c>
      <c r="E20" s="9" t="s">
        <v>39</v>
      </c>
      <c r="F20">
        <f>VLOOKUP(E20,Resumen!$B$21:$C$26,2,0)</f>
        <v>1</v>
      </c>
      <c r="I20" s="45"/>
    </row>
    <row r="21" spans="1:9" ht="45.75">
      <c r="A21" s="49" t="s">
        <v>369</v>
      </c>
      <c r="B21" s="43" t="s">
        <v>370</v>
      </c>
      <c r="C21" s="44" t="s">
        <v>371</v>
      </c>
      <c r="D21" s="44" t="s">
        <v>635</v>
      </c>
      <c r="E21" s="9" t="s">
        <v>39</v>
      </c>
      <c r="F21">
        <f>VLOOKUP(E21,Resumen!$B$21:$C$26,2,0)</f>
        <v>1</v>
      </c>
      <c r="I21" s="45"/>
    </row>
    <row r="22" spans="1:9" ht="17.25" customHeight="1">
      <c r="A22" s="25" t="s">
        <v>372</v>
      </c>
      <c r="B22" s="34" t="s">
        <v>373</v>
      </c>
      <c r="C22" s="34"/>
      <c r="D22" s="27"/>
      <c r="E22" s="27"/>
      <c r="F22">
        <f>AVERAGE(F23:F28)</f>
        <v>0.8416666666666667</v>
      </c>
      <c r="I22" s="27"/>
    </row>
    <row r="23" spans="1:9" ht="34.5">
      <c r="A23" s="49" t="s">
        <v>374</v>
      </c>
      <c r="B23" s="43" t="s">
        <v>375</v>
      </c>
      <c r="C23" s="44" t="s">
        <v>636</v>
      </c>
      <c r="D23" s="44" t="s">
        <v>637</v>
      </c>
      <c r="E23" s="9" t="s">
        <v>39</v>
      </c>
      <c r="F23">
        <f>VLOOKUP(E23,Resumen!$B$21:$C$26,2,0)</f>
        <v>1</v>
      </c>
      <c r="I23" s="45"/>
    </row>
    <row r="24" spans="1:9" ht="84.75">
      <c r="A24" s="49" t="s">
        <v>377</v>
      </c>
      <c r="B24" s="43" t="s">
        <v>378</v>
      </c>
      <c r="C24" s="44" t="s">
        <v>379</v>
      </c>
      <c r="D24" s="44" t="s">
        <v>638</v>
      </c>
      <c r="E24" s="9" t="s">
        <v>36</v>
      </c>
      <c r="F24">
        <f>VLOOKUP(E24,Resumen!$B$21:$C$26,2,0)</f>
        <v>0.9500000000000001</v>
      </c>
      <c r="I24" s="45" t="s">
        <v>639</v>
      </c>
    </row>
    <row r="25" spans="1:9" ht="79.5">
      <c r="A25" s="49" t="s">
        <v>380</v>
      </c>
      <c r="B25" s="43" t="s">
        <v>381</v>
      </c>
      <c r="C25" s="44" t="s">
        <v>382</v>
      </c>
      <c r="D25" s="44" t="s">
        <v>640</v>
      </c>
      <c r="E25" s="9" t="s">
        <v>39</v>
      </c>
      <c r="F25">
        <f>VLOOKUP(E25,Resumen!$B$21:$C$26,2,0)</f>
        <v>1</v>
      </c>
      <c r="I25" s="45"/>
    </row>
    <row r="26" spans="1:9" ht="68.25">
      <c r="A26" s="49" t="s">
        <v>383</v>
      </c>
      <c r="B26" s="43" t="s">
        <v>384</v>
      </c>
      <c r="C26" s="44" t="s">
        <v>385</v>
      </c>
      <c r="D26" s="44" t="s">
        <v>641</v>
      </c>
      <c r="E26" s="9" t="s">
        <v>39</v>
      </c>
      <c r="F26">
        <f>VLOOKUP(E26,Resumen!$B$21:$C$26,2,0)</f>
        <v>1</v>
      </c>
      <c r="I26" s="45"/>
    </row>
    <row r="27" spans="1:9" ht="34.5">
      <c r="A27" s="49" t="s">
        <v>386</v>
      </c>
      <c r="B27" s="43" t="s">
        <v>387</v>
      </c>
      <c r="C27" s="44" t="s">
        <v>388</v>
      </c>
      <c r="D27" s="44" t="s">
        <v>642</v>
      </c>
      <c r="E27" s="9" t="s">
        <v>39</v>
      </c>
      <c r="F27">
        <f>VLOOKUP(E27,Resumen!$B$21:$C$26,2,0)</f>
        <v>1</v>
      </c>
      <c r="I27" s="45"/>
    </row>
    <row r="28" spans="1:9" ht="57">
      <c r="A28" s="49" t="s">
        <v>389</v>
      </c>
      <c r="B28" s="43" t="s">
        <v>390</v>
      </c>
      <c r="C28" s="44" t="s">
        <v>391</v>
      </c>
      <c r="D28" s="44" t="s">
        <v>643</v>
      </c>
      <c r="E28" s="9" t="s">
        <v>27</v>
      </c>
      <c r="F28">
        <f>VLOOKUP(E28,Resumen!$B$21:$C$26,2,0)</f>
        <v>0.1</v>
      </c>
      <c r="I28" s="45"/>
    </row>
    <row r="29" spans="1:9" ht="17.25" customHeight="1">
      <c r="A29" s="25" t="s">
        <v>392</v>
      </c>
      <c r="B29" s="34" t="s">
        <v>393</v>
      </c>
      <c r="C29" s="34"/>
      <c r="D29" s="27"/>
      <c r="E29" s="27"/>
      <c r="F29">
        <f>AVERAGE(F30:F31)</f>
        <v>1</v>
      </c>
      <c r="I29" s="27"/>
    </row>
    <row r="30" spans="1:9" ht="79.5">
      <c r="A30" s="49" t="s">
        <v>394</v>
      </c>
      <c r="B30" s="43" t="s">
        <v>395</v>
      </c>
      <c r="C30" s="44" t="s">
        <v>396</v>
      </c>
      <c r="D30" s="44" t="s">
        <v>644</v>
      </c>
      <c r="E30" s="9" t="s">
        <v>39</v>
      </c>
      <c r="F30">
        <f>VLOOKUP(E30,Resumen!$B$21:$C$26,2,0)</f>
        <v>1</v>
      </c>
      <c r="I30" s="45"/>
    </row>
    <row r="31" spans="1:9" ht="34.5">
      <c r="A31" s="49" t="s">
        <v>397</v>
      </c>
      <c r="B31" s="43" t="s">
        <v>398</v>
      </c>
      <c r="C31" s="44" t="s">
        <v>399</v>
      </c>
      <c r="D31" s="44" t="s">
        <v>645</v>
      </c>
      <c r="E31" s="9" t="s">
        <v>39</v>
      </c>
      <c r="F31">
        <f>VLOOKUP(E31,Resumen!$B$21:$C$26,2,0)</f>
        <v>1</v>
      </c>
      <c r="I31" s="45"/>
    </row>
    <row r="32" spans="1:9" ht="17.25" customHeight="1">
      <c r="A32" s="25" t="s">
        <v>400</v>
      </c>
      <c r="B32" s="34" t="s">
        <v>401</v>
      </c>
      <c r="C32" s="34"/>
      <c r="D32" s="27"/>
      <c r="E32" s="27"/>
      <c r="F32">
        <f>AVERAGE(F33:F34)</f>
        <v>1</v>
      </c>
      <c r="I32" s="27"/>
    </row>
    <row r="33" spans="1:9" ht="68.25">
      <c r="A33" s="49" t="s">
        <v>402</v>
      </c>
      <c r="B33" s="43" t="s">
        <v>403</v>
      </c>
      <c r="C33" s="44" t="s">
        <v>404</v>
      </c>
      <c r="D33" s="44" t="s">
        <v>646</v>
      </c>
      <c r="E33" s="9" t="s">
        <v>39</v>
      </c>
      <c r="F33">
        <f>VLOOKUP(E33,Resumen!$B$21:$C$26,2,0)</f>
        <v>1</v>
      </c>
      <c r="I33" s="45"/>
    </row>
    <row r="34" spans="1:9" ht="34.5">
      <c r="A34" s="49" t="s">
        <v>405</v>
      </c>
      <c r="B34" s="43" t="s">
        <v>406</v>
      </c>
      <c r="C34" s="44" t="s">
        <v>407</v>
      </c>
      <c r="D34" s="44" t="s">
        <v>647</v>
      </c>
      <c r="E34" s="9" t="s">
        <v>39</v>
      </c>
      <c r="F34">
        <f>VLOOKUP(E34,Resumen!$B$21:$C$26,2,0)</f>
        <v>1</v>
      </c>
      <c r="I34" s="45"/>
    </row>
  </sheetData>
  <sheetProtection selectLockedCells="1" selectUnlockedCells="1"/>
  <mergeCells count="8">
    <mergeCell ref="B2:C2"/>
    <mergeCell ref="B3:C3"/>
    <mergeCell ref="B5:C5"/>
    <mergeCell ref="B10:C10"/>
    <mergeCell ref="B14:C14"/>
    <mergeCell ref="B22:C22"/>
    <mergeCell ref="B29:C29"/>
    <mergeCell ref="B32:C32"/>
  </mergeCells>
  <conditionalFormatting sqref="E33:E34 E4 E6 E16:E21 E23:E28 E30:E31">
    <cfRule type="cellIs" priority="1" dxfId="0" operator="equal" stopIfTrue="1">
      <formula>Resumen!$B$21</formula>
    </cfRule>
    <cfRule type="cellIs" priority="2" dxfId="1" operator="equal" stopIfTrue="1">
      <formula>Resumen!$B$22</formula>
    </cfRule>
    <cfRule type="cellIs" priority="3" dxfId="2" operator="equal" stopIfTrue="1">
      <formula>Resumen!$B$23</formula>
    </cfRule>
    <cfRule type="cellIs" priority="4" dxfId="3" operator="equal" stopIfTrue="1">
      <formula>Resumen!$B$24</formula>
    </cfRule>
    <cfRule type="cellIs" priority="5" dxfId="4" operator="equal" stopIfTrue="1">
      <formula>Resumen!$B$25</formula>
    </cfRule>
    <cfRule type="cellIs" priority="6" dxfId="8" operator="equal" stopIfTrue="1">
      <formula>Resumen!$B$27</formula>
    </cfRule>
  </conditionalFormatting>
  <conditionalFormatting sqref="E7">
    <cfRule type="cellIs" priority="7" dxfId="0" operator="equal" stopIfTrue="1">
      <formula>Resumen!$B$21</formula>
    </cfRule>
    <cfRule type="cellIs" priority="8" dxfId="1" operator="equal" stopIfTrue="1">
      <formula>Resumen!$B$22</formula>
    </cfRule>
    <cfRule type="cellIs" priority="9" dxfId="2" operator="equal" stopIfTrue="1">
      <formula>Resumen!$B$23</formula>
    </cfRule>
    <cfRule type="cellIs" priority="10" dxfId="3" operator="equal" stopIfTrue="1">
      <formula>Resumen!$B$24</formula>
    </cfRule>
    <cfRule type="cellIs" priority="11" dxfId="4" operator="equal" stopIfTrue="1">
      <formula>Resumen!$B$25</formula>
    </cfRule>
    <cfRule type="cellIs" priority="12" dxfId="8" operator="equal" stopIfTrue="1">
      <formula>Resumen!$B$27</formula>
    </cfRule>
  </conditionalFormatting>
  <conditionalFormatting sqref="E8">
    <cfRule type="cellIs" priority="13" dxfId="0" operator="equal" stopIfTrue="1">
      <formula>Resumen!$B$21</formula>
    </cfRule>
    <cfRule type="cellIs" priority="14" dxfId="1" operator="equal" stopIfTrue="1">
      <formula>Resumen!$B$22</formula>
    </cfRule>
    <cfRule type="cellIs" priority="15" dxfId="2" operator="equal" stopIfTrue="1">
      <formula>Resumen!$B$23</formula>
    </cfRule>
    <cfRule type="cellIs" priority="16" dxfId="3" operator="equal" stopIfTrue="1">
      <formula>Resumen!$B$24</formula>
    </cfRule>
    <cfRule type="cellIs" priority="17" dxfId="4" operator="equal" stopIfTrue="1">
      <formula>Resumen!$B$25</formula>
    </cfRule>
    <cfRule type="cellIs" priority="18" dxfId="8" operator="equal" stopIfTrue="1">
      <formula>Resumen!$B$27</formula>
    </cfRule>
  </conditionalFormatting>
  <conditionalFormatting sqref="E9">
    <cfRule type="cellIs" priority="19" dxfId="0" operator="equal" stopIfTrue="1">
      <formula>Resumen!$B$21</formula>
    </cfRule>
    <cfRule type="cellIs" priority="20" dxfId="1" operator="equal" stopIfTrue="1">
      <formula>Resumen!$B$22</formula>
    </cfRule>
    <cfRule type="cellIs" priority="21" dxfId="2" operator="equal" stopIfTrue="1">
      <formula>Resumen!$B$23</formula>
    </cfRule>
    <cfRule type="cellIs" priority="22" dxfId="3" operator="equal" stopIfTrue="1">
      <formula>Resumen!$B$24</formula>
    </cfRule>
    <cfRule type="cellIs" priority="23" dxfId="4" operator="equal" stopIfTrue="1">
      <formula>Resumen!$B$25</formula>
    </cfRule>
    <cfRule type="cellIs" priority="24" dxfId="8" operator="equal" stopIfTrue="1">
      <formula>Resumen!$B$27</formula>
    </cfRule>
  </conditionalFormatting>
  <conditionalFormatting sqref="E11">
    <cfRule type="cellIs" priority="25" dxfId="0" operator="equal" stopIfTrue="1">
      <formula>Resumen!$B$21</formula>
    </cfRule>
    <cfRule type="cellIs" priority="26" dxfId="1" operator="equal" stopIfTrue="1">
      <formula>Resumen!$B$22</formula>
    </cfRule>
    <cfRule type="cellIs" priority="27" dxfId="2" operator="equal" stopIfTrue="1">
      <formula>Resumen!$B$23</formula>
    </cfRule>
    <cfRule type="cellIs" priority="28" dxfId="3" operator="equal" stopIfTrue="1">
      <formula>Resumen!$B$24</formula>
    </cfRule>
    <cfRule type="cellIs" priority="29" dxfId="4" operator="equal" stopIfTrue="1">
      <formula>Resumen!$B$25</formula>
    </cfRule>
    <cfRule type="cellIs" priority="30" dxfId="8" operator="equal" stopIfTrue="1">
      <formula>Resumen!$B$27</formula>
    </cfRule>
  </conditionalFormatting>
  <conditionalFormatting sqref="E12">
    <cfRule type="cellIs" priority="31" dxfId="0" operator="equal" stopIfTrue="1">
      <formula>Resumen!$B$21</formula>
    </cfRule>
    <cfRule type="cellIs" priority="32" dxfId="1" operator="equal" stopIfTrue="1">
      <formula>Resumen!$B$22</formula>
    </cfRule>
    <cfRule type="cellIs" priority="33" dxfId="2" operator="equal" stopIfTrue="1">
      <formula>Resumen!$B$23</formula>
    </cfRule>
    <cfRule type="cellIs" priority="34" dxfId="3" operator="equal" stopIfTrue="1">
      <formula>Resumen!$B$24</formula>
    </cfRule>
    <cfRule type="cellIs" priority="35" dxfId="4" operator="equal" stopIfTrue="1">
      <formula>Resumen!$B$25</formula>
    </cfRule>
    <cfRule type="cellIs" priority="36" dxfId="8" operator="equal" stopIfTrue="1">
      <formula>Resumen!$B$27</formula>
    </cfRule>
  </conditionalFormatting>
  <conditionalFormatting sqref="E13">
    <cfRule type="cellIs" priority="37" dxfId="0" operator="equal" stopIfTrue="1">
      <formula>Resumen!$B$21</formula>
    </cfRule>
    <cfRule type="cellIs" priority="38" dxfId="1" operator="equal" stopIfTrue="1">
      <formula>Resumen!$B$22</formula>
    </cfRule>
    <cfRule type="cellIs" priority="39" dxfId="2" operator="equal" stopIfTrue="1">
      <formula>Resumen!$B$23</formula>
    </cfRule>
    <cfRule type="cellIs" priority="40" dxfId="3" operator="equal" stopIfTrue="1">
      <formula>Resumen!$B$24</formula>
    </cfRule>
    <cfRule type="cellIs" priority="41" dxfId="4" operator="equal" stopIfTrue="1">
      <formula>Resumen!$B$25</formula>
    </cfRule>
    <cfRule type="cellIs" priority="42" dxfId="8" operator="equal" stopIfTrue="1">
      <formula>Resumen!$B$27</formula>
    </cfRule>
  </conditionalFormatting>
  <conditionalFormatting sqref="E15">
    <cfRule type="cellIs" priority="43" dxfId="0" operator="equal" stopIfTrue="1">
      <formula>Resumen!$B$21</formula>
    </cfRule>
    <cfRule type="cellIs" priority="44" dxfId="1" operator="equal" stopIfTrue="1">
      <formula>Resumen!$B$22</formula>
    </cfRule>
    <cfRule type="cellIs" priority="45" dxfId="2" operator="equal" stopIfTrue="1">
      <formula>Resumen!$B$23</formula>
    </cfRule>
    <cfRule type="cellIs" priority="46" dxfId="3" operator="equal" stopIfTrue="1">
      <formula>Resumen!$B$24</formula>
    </cfRule>
    <cfRule type="cellIs" priority="47" dxfId="4" operator="equal" stopIfTrue="1">
      <formula>Resumen!$B$25</formula>
    </cfRule>
    <cfRule type="cellIs" priority="48" dxfId="8" operator="equal" stopIfTrue="1">
      <formula>Resumen!$B$27</formula>
    </cfRule>
  </conditionalFormatting>
  <conditionalFormatting sqref="E16">
    <cfRule type="cellIs" priority="49" dxfId="0" operator="equal" stopIfTrue="1">
      <formula>Resumen!$B$21</formula>
    </cfRule>
    <cfRule type="cellIs" priority="50" dxfId="1" operator="equal" stopIfTrue="1">
      <formula>Resumen!$B$22</formula>
    </cfRule>
    <cfRule type="cellIs" priority="51" dxfId="2" operator="equal" stopIfTrue="1">
      <formula>Resumen!$B$23</formula>
    </cfRule>
    <cfRule type="cellIs" priority="52" dxfId="3" operator="equal" stopIfTrue="1">
      <formula>Resumen!$B$24</formula>
    </cfRule>
    <cfRule type="cellIs" priority="53" dxfId="4" operator="equal" stopIfTrue="1">
      <formula>Resumen!$B$25</formula>
    </cfRule>
    <cfRule type="cellIs" priority="54" dxfId="8" operator="equal" stopIfTrue="1">
      <formula>Resumen!$B$27</formula>
    </cfRule>
  </conditionalFormatting>
  <conditionalFormatting sqref="E17">
    <cfRule type="cellIs" priority="55" dxfId="0" operator="equal" stopIfTrue="1">
      <formula>Resumen!$B$21</formula>
    </cfRule>
    <cfRule type="cellIs" priority="56" dxfId="1" operator="equal" stopIfTrue="1">
      <formula>Resumen!$B$22</formula>
    </cfRule>
    <cfRule type="cellIs" priority="57" dxfId="2" operator="equal" stopIfTrue="1">
      <formula>Resumen!$B$23</formula>
    </cfRule>
    <cfRule type="cellIs" priority="58" dxfId="3" operator="equal" stopIfTrue="1">
      <formula>Resumen!$B$24</formula>
    </cfRule>
    <cfRule type="cellIs" priority="59" dxfId="4" operator="equal" stopIfTrue="1">
      <formula>Resumen!$B$25</formula>
    </cfRule>
    <cfRule type="cellIs" priority="60" dxfId="8" operator="equal" stopIfTrue="1">
      <formula>Resumen!$B$27</formula>
    </cfRule>
  </conditionalFormatting>
  <conditionalFormatting sqref="E18">
    <cfRule type="cellIs" priority="61" dxfId="0" operator="equal" stopIfTrue="1">
      <formula>Resumen!$B$21</formula>
    </cfRule>
    <cfRule type="cellIs" priority="62" dxfId="1" operator="equal" stopIfTrue="1">
      <formula>Resumen!$B$22</formula>
    </cfRule>
    <cfRule type="cellIs" priority="63" dxfId="2" operator="equal" stopIfTrue="1">
      <formula>Resumen!$B$23</formula>
    </cfRule>
    <cfRule type="cellIs" priority="64" dxfId="3" operator="equal" stopIfTrue="1">
      <formula>Resumen!$B$24</formula>
    </cfRule>
    <cfRule type="cellIs" priority="65" dxfId="4" operator="equal" stopIfTrue="1">
      <formula>Resumen!$B$25</formula>
    </cfRule>
    <cfRule type="cellIs" priority="66" dxfId="8" operator="equal" stopIfTrue="1">
      <formula>Resumen!$B$27</formula>
    </cfRule>
  </conditionalFormatting>
  <conditionalFormatting sqref="E19">
    <cfRule type="cellIs" priority="67" dxfId="0" operator="equal" stopIfTrue="1">
      <formula>Resumen!$B$21</formula>
    </cfRule>
    <cfRule type="cellIs" priority="68" dxfId="1" operator="equal" stopIfTrue="1">
      <formula>Resumen!$B$22</formula>
    </cfRule>
    <cfRule type="cellIs" priority="69" dxfId="2" operator="equal" stopIfTrue="1">
      <formula>Resumen!$B$23</formula>
    </cfRule>
    <cfRule type="cellIs" priority="70" dxfId="3" operator="equal" stopIfTrue="1">
      <formula>Resumen!$B$24</formula>
    </cfRule>
    <cfRule type="cellIs" priority="71" dxfId="4" operator="equal" stopIfTrue="1">
      <formula>Resumen!$B$25</formula>
    </cfRule>
    <cfRule type="cellIs" priority="72" dxfId="8" operator="equal" stopIfTrue="1">
      <formula>Resumen!$B$27</formula>
    </cfRule>
  </conditionalFormatting>
  <conditionalFormatting sqref="E20">
    <cfRule type="cellIs" priority="73" dxfId="0" operator="equal" stopIfTrue="1">
      <formula>Resumen!$B$21</formula>
    </cfRule>
    <cfRule type="cellIs" priority="74" dxfId="1" operator="equal" stopIfTrue="1">
      <formula>Resumen!$B$22</formula>
    </cfRule>
    <cfRule type="cellIs" priority="75" dxfId="2" operator="equal" stopIfTrue="1">
      <formula>Resumen!$B$23</formula>
    </cfRule>
    <cfRule type="cellIs" priority="76" dxfId="3" operator="equal" stopIfTrue="1">
      <formula>Resumen!$B$24</formula>
    </cfRule>
    <cfRule type="cellIs" priority="77" dxfId="4" operator="equal" stopIfTrue="1">
      <formula>Resumen!$B$25</formula>
    </cfRule>
    <cfRule type="cellIs" priority="78" dxfId="8" operator="equal" stopIfTrue="1">
      <formula>Resumen!$B$27</formula>
    </cfRule>
  </conditionalFormatting>
  <dataValidations count="1">
    <dataValidation type="list" operator="equal" allowBlank="1" showErrorMessage="1" sqref="E4 E6:E9 E11:E13 E15:E21 E23:E28 E30:E31 E33:E34">
      <formula1>Resumen!$B$21:$B$27</formula1>
    </dataValidation>
  </dataValidations>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3890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2013-03-10T22:22:49Z</dcterms:created>
  <dcterms:modified xsi:type="dcterms:W3CDTF">2013-05-24T19:44:45Z</dcterms:modified>
  <cp:category/>
  <cp:version/>
  <cp:contentType/>
  <cp:contentStatus/>
  <cp:revision>153</cp:revision>
</cp:coreProperties>
</file>