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D:\ds02083\Desktop\Personal\UOC\TFM\PEC6\ANEXOS\Analisis Diferencial\"/>
    </mc:Choice>
  </mc:AlternateContent>
  <xr:revisionPtr revIDLastSave="0" documentId="13_ncr:1_{572F3D90-FF58-46FD-9B32-2184212D19CA}" xr6:coauthVersionLast="44" xr6:coauthVersionMax="45" xr10:uidLastSave="{00000000-0000-0000-0000-000000000000}"/>
  <bookViews>
    <workbookView xWindow="-120" yWindow="-120" windowWidth="20730" windowHeight="11160" xr2:uid="{00000000-000D-0000-FFFF-FFFF00000000}"/>
  </bookViews>
  <sheets>
    <sheet name="Analisis Diferencial ISO 27002" sheetId="1" r:id="rId1"/>
    <sheet name="Resultados ISO 27002" sheetId="2" r:id="rId2"/>
    <sheet name="Analisis Diferencial ISO 27001" sheetId="4" r:id="rId3"/>
    <sheet name="Resultados ISO 27001" sheetId="3" r:id="rId4"/>
  </sheets>
  <definedNames>
    <definedName name="_xlnm._FilterDatabase" localSheetId="0" hidden="1">'Analisis Diferencial ISO 27002'!$A$2:$M$165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3" l="1"/>
  <c r="C16" i="2"/>
  <c r="K119" i="1"/>
  <c r="E2" i="3"/>
  <c r="C13" i="4"/>
  <c r="E8" i="3" l="1"/>
  <c r="E7" i="3"/>
  <c r="E6" i="3"/>
  <c r="C5" i="3"/>
  <c r="E5" i="3" s="1"/>
  <c r="C4" i="3"/>
  <c r="E4" i="3" s="1"/>
  <c r="C3" i="3"/>
  <c r="E3" i="3" s="1"/>
  <c r="C2" i="3"/>
  <c r="E27" i="4"/>
  <c r="E23" i="4"/>
  <c r="E19" i="4"/>
  <c r="E13" i="4"/>
  <c r="E10" i="4"/>
  <c r="E6" i="4"/>
  <c r="E2" i="4"/>
  <c r="C10" i="4"/>
  <c r="C6" i="4"/>
  <c r="C2" i="4"/>
  <c r="J157" i="1" l="1"/>
  <c r="J158" i="1"/>
  <c r="J159" i="1"/>
  <c r="J160" i="1"/>
  <c r="J161" i="1"/>
  <c r="J163" i="1"/>
  <c r="J164" i="1"/>
  <c r="J165" i="1"/>
  <c r="J150" i="1"/>
  <c r="J151" i="1"/>
  <c r="J152" i="1"/>
  <c r="K149" i="1"/>
  <c r="K148" i="1" s="1"/>
  <c r="J154" i="1"/>
  <c r="K153" i="1" s="1"/>
  <c r="J141" i="1"/>
  <c r="J142" i="1"/>
  <c r="K140" i="1" s="1"/>
  <c r="K139" i="1" s="1"/>
  <c r="J143" i="1"/>
  <c r="J144" i="1"/>
  <c r="J145" i="1"/>
  <c r="J146" i="1"/>
  <c r="J147" i="1"/>
  <c r="J133" i="1"/>
  <c r="J134" i="1"/>
  <c r="J135" i="1"/>
  <c r="J137" i="1"/>
  <c r="K136" i="1" s="1"/>
  <c r="J138" i="1"/>
  <c r="J116" i="1"/>
  <c r="J117" i="1"/>
  <c r="J118" i="1"/>
  <c r="J120" i="1"/>
  <c r="J121" i="1"/>
  <c r="J122" i="1"/>
  <c r="J123" i="1"/>
  <c r="J124" i="1"/>
  <c r="J125" i="1"/>
  <c r="J126" i="1"/>
  <c r="J127" i="1"/>
  <c r="J128" i="1"/>
  <c r="J130" i="1"/>
  <c r="K129" i="1"/>
  <c r="J106" i="1"/>
  <c r="J107" i="1"/>
  <c r="J108" i="1"/>
  <c r="J110" i="1"/>
  <c r="J111" i="1"/>
  <c r="J112" i="1"/>
  <c r="J113" i="1"/>
  <c r="J84" i="1"/>
  <c r="J85" i="1"/>
  <c r="J86" i="1"/>
  <c r="J87" i="1"/>
  <c r="J89" i="1"/>
  <c r="K88" i="1" s="1"/>
  <c r="J91" i="1"/>
  <c r="K90" i="1" s="1"/>
  <c r="J93" i="1"/>
  <c r="J94" i="1"/>
  <c r="K92" i="1" s="1"/>
  <c r="J95" i="1"/>
  <c r="J96" i="1"/>
  <c r="J98" i="1"/>
  <c r="K97" i="1"/>
  <c r="J100" i="1"/>
  <c r="J101" i="1"/>
  <c r="K99" i="1"/>
  <c r="J103" i="1"/>
  <c r="K102" i="1" s="1"/>
  <c r="J66" i="1"/>
  <c r="J67" i="1"/>
  <c r="J68" i="1"/>
  <c r="J69" i="1"/>
  <c r="J70" i="1"/>
  <c r="J71" i="1"/>
  <c r="J73" i="1"/>
  <c r="J74" i="1"/>
  <c r="J75" i="1"/>
  <c r="J76" i="1"/>
  <c r="J77" i="1"/>
  <c r="J78" i="1"/>
  <c r="J79" i="1"/>
  <c r="J80" i="1"/>
  <c r="J81" i="1"/>
  <c r="K72" i="1"/>
  <c r="J62" i="1"/>
  <c r="K61" i="1" s="1"/>
  <c r="K60" i="1" s="1"/>
  <c r="J63" i="1"/>
  <c r="J43" i="1"/>
  <c r="J44" i="1"/>
  <c r="J46" i="1"/>
  <c r="J47" i="1"/>
  <c r="J48" i="1"/>
  <c r="J49" i="1"/>
  <c r="J50" i="1"/>
  <c r="J51" i="1"/>
  <c r="J53" i="1"/>
  <c r="K52" i="1"/>
  <c r="J55" i="1"/>
  <c r="J56" i="1"/>
  <c r="J57" i="1"/>
  <c r="J58" i="1"/>
  <c r="J59" i="1"/>
  <c r="J29" i="1"/>
  <c r="J30" i="1"/>
  <c r="J31" i="1"/>
  <c r="J32" i="1"/>
  <c r="J34" i="1"/>
  <c r="J35" i="1"/>
  <c r="K33" i="1" s="1"/>
  <c r="J36" i="1"/>
  <c r="J38" i="1"/>
  <c r="J39" i="1"/>
  <c r="K37" i="1" s="1"/>
  <c r="J40" i="1"/>
  <c r="J19" i="1"/>
  <c r="J20" i="1"/>
  <c r="J22" i="1"/>
  <c r="K21" i="1" s="1"/>
  <c r="J23" i="1"/>
  <c r="J24" i="1"/>
  <c r="J26" i="1"/>
  <c r="K25" i="1"/>
  <c r="J5" i="1"/>
  <c r="J6" i="1"/>
  <c r="K4" i="1"/>
  <c r="K3" i="1" s="1"/>
  <c r="J9" i="1"/>
  <c r="K8" i="1" s="1"/>
  <c r="K7" i="1" s="1"/>
  <c r="L7" i="1" s="1"/>
  <c r="C3" i="2" s="1"/>
  <c r="J10" i="1"/>
  <c r="J11" i="1"/>
  <c r="J12" i="1"/>
  <c r="J13" i="1"/>
  <c r="J15" i="1"/>
  <c r="J16" i="1"/>
  <c r="K14" i="1"/>
  <c r="B15" i="2"/>
  <c r="B14" i="2"/>
  <c r="B13" i="2"/>
  <c r="B12" i="2"/>
  <c r="B11" i="2"/>
  <c r="B10" i="2"/>
  <c r="B9" i="2"/>
  <c r="B8" i="2"/>
  <c r="B7" i="2"/>
  <c r="B6" i="2"/>
  <c r="B5" i="2"/>
  <c r="B4" i="2"/>
  <c r="B3" i="2"/>
  <c r="B2" i="2"/>
  <c r="K42" i="1" l="1"/>
  <c r="K115" i="1"/>
  <c r="K156" i="1"/>
  <c r="K18" i="1"/>
  <c r="K17" i="1" s="1"/>
  <c r="K28" i="1"/>
  <c r="K27" i="1" s="1"/>
  <c r="K132" i="1"/>
  <c r="K131" i="1" s="1"/>
  <c r="K162" i="1"/>
  <c r="K54" i="1"/>
  <c r="K45" i="1"/>
  <c r="K65" i="1"/>
  <c r="K64" i="1" s="1"/>
  <c r="K83" i="1"/>
  <c r="K82" i="1" s="1"/>
  <c r="K109" i="1"/>
  <c r="K105" i="1"/>
  <c r="D14" i="2"/>
  <c r="L148" i="1"/>
  <c r="C14" i="2" s="1"/>
  <c r="D2" i="2"/>
  <c r="L3" i="1"/>
  <c r="C2" i="2" s="1"/>
  <c r="L27" i="1"/>
  <c r="C5" i="2" s="1"/>
  <c r="D5" i="2"/>
  <c r="L131" i="1"/>
  <c r="C12" i="2" s="1"/>
  <c r="D12" i="2"/>
  <c r="D7" i="2"/>
  <c r="L60" i="1"/>
  <c r="C7" i="2" s="1"/>
  <c r="D8" i="2"/>
  <c r="L64" i="1"/>
  <c r="C8" i="2" s="1"/>
  <c r="K104" i="1"/>
  <c r="D13" i="2"/>
  <c r="L139" i="1"/>
  <c r="C13" i="2" s="1"/>
  <c r="D3" i="2"/>
  <c r="L4" i="1"/>
  <c r="K155" i="1" l="1"/>
  <c r="K114" i="1"/>
  <c r="K41" i="1"/>
  <c r="D9" i="2"/>
  <c r="L82" i="1"/>
  <c r="C9" i="2" s="1"/>
  <c r="D10" i="2"/>
  <c r="L104" i="1"/>
  <c r="C10" i="2" s="1"/>
  <c r="L17" i="1"/>
  <c r="C4" i="2" s="1"/>
  <c r="D4" i="2"/>
  <c r="D11" i="2" l="1"/>
  <c r="L114" i="1"/>
  <c r="C11" i="2" s="1"/>
  <c r="L41" i="1"/>
  <c r="C6" i="2" s="1"/>
  <c r="D6" i="2"/>
  <c r="D15" i="2"/>
  <c r="L155" i="1"/>
  <c r="C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atortaja</author>
  </authors>
  <commentList>
    <comment ref="K2" authorId="0" shapeId="0" xr:uid="{00000000-0006-0000-0000-000001000000}">
      <text>
        <r>
          <rPr>
            <b/>
            <sz val="9"/>
            <color indexed="81"/>
            <rFont val="Tahoma"/>
            <family val="2"/>
          </rPr>
          <t>atortaja:</t>
        </r>
        <r>
          <rPr>
            <sz val="9"/>
            <color indexed="81"/>
            <rFont val="Tahoma"/>
            <family val="2"/>
          </rPr>
          <t xml:space="preserve">
Valor medio de los controles…
VERDE: promedio de los valors de valors X.X.X  . Por ejemplo Media de los 6,1,1, 6,1,2, ….. 6,1,5
NARANJA:promedio de los valors de valors X.X  . Por ejemplo Media de los 6,1, 6,2, …</t>
        </r>
      </text>
    </comment>
  </commentList>
</comments>
</file>

<file path=xl/sharedStrings.xml><?xml version="1.0" encoding="utf-8"?>
<sst xmlns="http://schemas.openxmlformats.org/spreadsheetml/2006/main" count="591" uniqueCount="383">
  <si>
    <t>A.5.1.1</t>
  </si>
  <si>
    <t>A.5.1.2</t>
  </si>
  <si>
    <t>A.6.1.1</t>
  </si>
  <si>
    <t>A.6.1.2</t>
  </si>
  <si>
    <t>A.6.1.3</t>
  </si>
  <si>
    <t>A.6.1.4</t>
  </si>
  <si>
    <t>A.6.1.5</t>
  </si>
  <si>
    <t>A.6.2.1</t>
  </si>
  <si>
    <t>A.6.2.2</t>
  </si>
  <si>
    <t>A.7.1.1</t>
  </si>
  <si>
    <t>A.7.1.2</t>
  </si>
  <si>
    <t>A.7.2.1</t>
  </si>
  <si>
    <t>A.7.2.2</t>
  </si>
  <si>
    <t>A.7.2.3</t>
  </si>
  <si>
    <t>A.7.3.1</t>
  </si>
  <si>
    <t>A.8.1.1</t>
  </si>
  <si>
    <t>A.8.1.2</t>
  </si>
  <si>
    <t>A.8.1.3</t>
  </si>
  <si>
    <t>A.8.1.4</t>
  </si>
  <si>
    <t>A.8.2.1</t>
  </si>
  <si>
    <t>A.8.2.2</t>
  </si>
  <si>
    <t>A.8.2.3</t>
  </si>
  <si>
    <t>A.8.3.1</t>
  </si>
  <si>
    <t>A.8.3.2</t>
  </si>
  <si>
    <t>A.8.3.3</t>
  </si>
  <si>
    <t>A.9.1.1</t>
  </si>
  <si>
    <t>A.9.1.2</t>
  </si>
  <si>
    <t>A.9.2.1</t>
  </si>
  <si>
    <t>A.9.2.2</t>
  </si>
  <si>
    <t>A.9.2.3</t>
  </si>
  <si>
    <t>A.9.2.4</t>
  </si>
  <si>
    <t>A.9.2.5</t>
  </si>
  <si>
    <t>A.9.2.6</t>
  </si>
  <si>
    <t>A.9.3.1</t>
  </si>
  <si>
    <t>A.9.4.1</t>
  </si>
  <si>
    <t>A.9.4.2</t>
  </si>
  <si>
    <t>A.9.4.3</t>
  </si>
  <si>
    <t>A.9.4.4</t>
  </si>
  <si>
    <t>A.9.4.5</t>
  </si>
  <si>
    <t>A.10.1.1</t>
  </si>
  <si>
    <t>A.10.1.2</t>
  </si>
  <si>
    <t>A.11.1.1</t>
  </si>
  <si>
    <t>A.11.1.2</t>
  </si>
  <si>
    <t>A.11.1.3</t>
  </si>
  <si>
    <t>A.11.1.4</t>
  </si>
  <si>
    <t>A.11.1.5</t>
  </si>
  <si>
    <t>A.11.1.6</t>
  </si>
  <si>
    <t>A.11.2.1</t>
  </si>
  <si>
    <t>A.11.2.2</t>
  </si>
  <si>
    <t>A.11.2.3</t>
  </si>
  <si>
    <t>A.11.2.4</t>
  </si>
  <si>
    <t>A.11.2.5</t>
  </si>
  <si>
    <t>A.11.2.6</t>
  </si>
  <si>
    <t>A.11.2.7</t>
  </si>
  <si>
    <t>A.11.2.8</t>
  </si>
  <si>
    <t>A.11.2.9</t>
  </si>
  <si>
    <t>A.12.1.1</t>
  </si>
  <si>
    <t>A.12.1.2</t>
  </si>
  <si>
    <t>A.12.1.3</t>
  </si>
  <si>
    <t>A.12.1.4</t>
  </si>
  <si>
    <t>A.12.2.1</t>
  </si>
  <si>
    <t>A.12.3.1</t>
  </si>
  <si>
    <t>A.12.4.1</t>
  </si>
  <si>
    <t>A.12.4.2</t>
  </si>
  <si>
    <t>A.12.4.3</t>
  </si>
  <si>
    <t>A.12.4.4</t>
  </si>
  <si>
    <t>A.12.5.1</t>
  </si>
  <si>
    <t>A.12.6.1</t>
  </si>
  <si>
    <t>A.12.6.2</t>
  </si>
  <si>
    <t>A.12.7.1</t>
  </si>
  <si>
    <t>A.13.1.1</t>
  </si>
  <si>
    <t>A.13.1.2</t>
  </si>
  <si>
    <t>A.13.1.3</t>
  </si>
  <si>
    <t>A.13.2.1</t>
  </si>
  <si>
    <t>A.13.2.2</t>
  </si>
  <si>
    <t>A.13.2.3</t>
  </si>
  <si>
    <t>A.13.2.4</t>
  </si>
  <si>
    <t>A.14.1.1</t>
  </si>
  <si>
    <t>A.14.1.2</t>
  </si>
  <si>
    <t>A.14.1.3</t>
  </si>
  <si>
    <t>A.14.2.1</t>
  </si>
  <si>
    <t>A.14.2.2</t>
  </si>
  <si>
    <t>A.14.2.3</t>
  </si>
  <si>
    <t>A.14.2.4</t>
  </si>
  <si>
    <t>A.14.2.5</t>
  </si>
  <si>
    <t>A.14.2.6</t>
  </si>
  <si>
    <t>A.14.2.7</t>
  </si>
  <si>
    <t>A.14.2.8</t>
  </si>
  <si>
    <t>A.14.2.9</t>
  </si>
  <si>
    <t>A.14.3.1</t>
  </si>
  <si>
    <t>A.15.1.1</t>
  </si>
  <si>
    <t>A.15.1.2</t>
  </si>
  <si>
    <t>A.15.1.3</t>
  </si>
  <si>
    <t>A.15.2.1</t>
  </si>
  <si>
    <t>A.15.2.2</t>
  </si>
  <si>
    <t>A.16.1.1</t>
  </si>
  <si>
    <t>A.16.1.2</t>
  </si>
  <si>
    <t>A.16.1.3</t>
  </si>
  <si>
    <t>A.16.1.4</t>
  </si>
  <si>
    <t>A.16.1.5</t>
  </si>
  <si>
    <t>A.16.1.6</t>
  </si>
  <si>
    <t>A.16.1.7</t>
  </si>
  <si>
    <t>A.17.1.1</t>
  </si>
  <si>
    <t>A.17.1.2</t>
  </si>
  <si>
    <t>A.17.1.3</t>
  </si>
  <si>
    <t>A.17.2.1</t>
  </si>
  <si>
    <t>A.18.1.1</t>
  </si>
  <si>
    <t>A.18.1.2</t>
  </si>
  <si>
    <t>A.18.1.3</t>
  </si>
  <si>
    <t>A.18.1.4</t>
  </si>
  <si>
    <t>A.18.1.5</t>
  </si>
  <si>
    <t>A.18.2.1</t>
  </si>
  <si>
    <t>A.18.2.2</t>
  </si>
  <si>
    <t>A.18.2.3</t>
  </si>
  <si>
    <t>CONTROL</t>
  </si>
  <si>
    <t>Evaluación</t>
  </si>
  <si>
    <t>Valor</t>
  </si>
  <si>
    <t>Total</t>
  </si>
  <si>
    <t>1 - Inicial</t>
  </si>
  <si>
    <t>0 - No existente</t>
  </si>
  <si>
    <t>2 - Repetible</t>
  </si>
  <si>
    <t>3 - Definido</t>
  </si>
  <si>
    <t>5 - Optimizado</t>
  </si>
  <si>
    <t>4 - Gestionado</t>
  </si>
  <si>
    <t>Políticas para la seguridad de la información</t>
  </si>
  <si>
    <t>Revisión de las políticas para la seguridad de la información</t>
  </si>
  <si>
    <t>Roles y responsabilidades en seguridad de la información</t>
  </si>
  <si>
    <t>Segregación de tareas</t>
  </si>
  <si>
    <t>Contacto con las autoridades</t>
  </si>
  <si>
    <t>Contacto con grupos de interés especial</t>
  </si>
  <si>
    <t>Seguridad de la información en la gestión de proyectos.</t>
  </si>
  <si>
    <t>Política de dispositivos móviles</t>
  </si>
  <si>
    <t>Teletrabajo</t>
  </si>
  <si>
    <t>Investigación de antecedentes</t>
  </si>
  <si>
    <t>Términos y condiciones del empleo</t>
  </si>
  <si>
    <t xml:space="preserve">Responsabilidad de gestión </t>
  </si>
  <si>
    <t>Concienciación, educación y capacitación en seguridad de la información</t>
  </si>
  <si>
    <t>Poder disciplinario</t>
  </si>
  <si>
    <t>Responsabilidades ante la finalización o cambio</t>
  </si>
  <si>
    <t>Inversión sobre los activos</t>
  </si>
  <si>
    <t>Propiedad de los activos</t>
  </si>
  <si>
    <t>Uso aceptable de los activos</t>
  </si>
  <si>
    <t>Devolución de activos</t>
  </si>
  <si>
    <t>Clasificación de la información</t>
  </si>
  <si>
    <t>Etiquetado de la información</t>
  </si>
  <si>
    <t>Manipulado de la información</t>
  </si>
  <si>
    <t>Gestión de los soportes extraíbles</t>
  </si>
  <si>
    <t>Eliminación de soportes</t>
  </si>
  <si>
    <t xml:space="preserve">Soportes físicos en tránsito </t>
  </si>
  <si>
    <t>Política de control de acceso</t>
  </si>
  <si>
    <t>Accesos a las redes y a los servicios de red</t>
  </si>
  <si>
    <t>Registro y baja de usuario</t>
  </si>
  <si>
    <t>Provisión de acceso a usuarios</t>
  </si>
  <si>
    <t>Gestión de privilegios de acceso</t>
  </si>
  <si>
    <t>Gestión de la información secreta de autenticación de usuario</t>
  </si>
  <si>
    <t>Revisión de los derechos de acceso de usuario</t>
  </si>
  <si>
    <t>Retirada o reasignación de los derechos de acceso</t>
  </si>
  <si>
    <t>Uso de la información secreta de autenticación.</t>
  </si>
  <si>
    <t>Restricción del acceso a la información</t>
  </si>
  <si>
    <t>Procedimientos seguros de inicio de sesión</t>
  </si>
  <si>
    <t>Sistema de gestión de contraseñas</t>
  </si>
  <si>
    <t>Uso de utilidades con privilegios del sistema</t>
  </si>
  <si>
    <t>Control de acceso al código fuente de los programas</t>
  </si>
  <si>
    <t>A.10 Criptografía</t>
  </si>
  <si>
    <t>A.9 Control de acceso</t>
  </si>
  <si>
    <t>A.8 Gestión de activos</t>
  </si>
  <si>
    <t>A.7 Seguridad relativa a los RRHH</t>
  </si>
  <si>
    <t>A.6 Organización de la seguridad de la información</t>
  </si>
  <si>
    <t>A.5 Políticas de seguridad de la información</t>
  </si>
  <si>
    <t>A.10.1 Controles criptográficos</t>
  </si>
  <si>
    <t>Política de uso de los controles criptográficos</t>
  </si>
  <si>
    <t>Gestión de claves</t>
  </si>
  <si>
    <t>A.11 Seguridad física y del entorno</t>
  </si>
  <si>
    <t>A.11.1 Áreas seguras</t>
  </si>
  <si>
    <t>A.5.1 Directrices de gestión de la seguridad de la información</t>
  </si>
  <si>
    <t>A.6.1 Organización interna</t>
  </si>
  <si>
    <t>A.6.2 Los dispositivos móviles y el teletrabajo</t>
  </si>
  <si>
    <t>A.7.1 Antes del empleo</t>
  </si>
  <si>
    <t>A.7.2 Durante el empleo</t>
  </si>
  <si>
    <t>A.7.3  Finalización del empleo o cambio de puesto de trabajo</t>
  </si>
  <si>
    <t>A.8.1 Responsabilidad sobre los activos</t>
  </si>
  <si>
    <t>A.8.2 Clasificación de la información</t>
  </si>
  <si>
    <t>A.8.3 Manipulación de los soportes</t>
  </si>
  <si>
    <t>A.9.1 Requisitos de negocio para el control de acceso</t>
  </si>
  <si>
    <t>A.9.2 Gestión de acceso de usuario</t>
  </si>
  <si>
    <t>A.9.3 Responsabilidad del usuario</t>
  </si>
  <si>
    <t>A.9.4 Control de acceso a sistemas y aplicaciones</t>
  </si>
  <si>
    <t>Perímetro de seguridad física</t>
  </si>
  <si>
    <t>Controles físicos de entrada</t>
  </si>
  <si>
    <t>Seguridad de oficinas, despachos y recursos</t>
  </si>
  <si>
    <t>Protección contra las amenazas externas ambientales</t>
  </si>
  <si>
    <t>El trabajo en áreas seguras</t>
  </si>
  <si>
    <t>Áreas de carga y descarga</t>
  </si>
  <si>
    <t>A.11.2 Seguridad de los equipos</t>
  </si>
  <si>
    <t>Emplazamiento y protección de equipos</t>
  </si>
  <si>
    <t>Instalación de suministros</t>
  </si>
  <si>
    <t>Seguridad del cableado</t>
  </si>
  <si>
    <t>Mantenimiento de los equipos</t>
  </si>
  <si>
    <t>Retiradas de materiales propiedad de la empresa</t>
  </si>
  <si>
    <t>Seguridad de los equipos fuera de las instalaciones</t>
  </si>
  <si>
    <t>Reutilización o eliminación segura de equipos</t>
  </si>
  <si>
    <t>Equipo de usuario desatendido</t>
  </si>
  <si>
    <t>Política de puesto de trabajo despejado y pantalla limpia</t>
  </si>
  <si>
    <t>A.12 Seguridad de las operaciones</t>
  </si>
  <si>
    <t>A.12.1 Procedimientos y responsabilidades operacionales</t>
  </si>
  <si>
    <t>Documentación de procedimientos de las operaciones</t>
  </si>
  <si>
    <t>Gestión de cambios</t>
  </si>
  <si>
    <t>Gestión de capacidades</t>
  </si>
  <si>
    <t>Separación de los recursos de desarrollo, prueba y producción</t>
  </si>
  <si>
    <t>A.12.2 Protección contra software malicioso</t>
  </si>
  <si>
    <t>Controles contra código malicioso</t>
  </si>
  <si>
    <t>A.12.3 Copias de seguridad</t>
  </si>
  <si>
    <t>Copias de seguridad de la información</t>
  </si>
  <si>
    <t>A.12.4 Registros y supervisión</t>
  </si>
  <si>
    <t>Registros de eventos</t>
  </si>
  <si>
    <t>Protección de la información de registro</t>
  </si>
  <si>
    <t>Registros de administración y operación</t>
  </si>
  <si>
    <t>Sincronización de reloj</t>
  </si>
  <si>
    <t>A.12.5 Seguridad de las operaciones</t>
  </si>
  <si>
    <t>Instalación del software en explotación</t>
  </si>
  <si>
    <t>A.12.6 Gestión de la vulnerabilidad técnica</t>
  </si>
  <si>
    <t>Gestión de las vulnerabilidades técnicas</t>
  </si>
  <si>
    <t>Restricción en la instalación de software</t>
  </si>
  <si>
    <t>A.12.7 Consideraciones sobre la auditoria de sistemas de información</t>
  </si>
  <si>
    <t>Controles de auditorías de sistemas de información</t>
  </si>
  <si>
    <t>A.13 Seguridad de las comunicaciones</t>
  </si>
  <si>
    <t>A.13.1 Gestión de la seguridad de redes</t>
  </si>
  <si>
    <t>Controles de red</t>
  </si>
  <si>
    <t>Seguridad de los servicios de reds</t>
  </si>
  <si>
    <t>Segregación de redes</t>
  </si>
  <si>
    <t>A.13.2 Intercambio de información</t>
  </si>
  <si>
    <t>Políticas y procedimientos de intercambio de información</t>
  </si>
  <si>
    <t>Acuerdos de intercambio de información</t>
  </si>
  <si>
    <t>Mensajería electrónica</t>
  </si>
  <si>
    <t>Acuerdos de confidencialidad o no revelación.</t>
  </si>
  <si>
    <t>A.14 Adquisición, desarrollo y mantenimiento de los sistemas de información</t>
  </si>
  <si>
    <t>A.14.1 Requisitos de seguridad en sistemas de información</t>
  </si>
  <si>
    <t>Análisis de requisitos y especificaciones de seguridad de la información</t>
  </si>
  <si>
    <t>Asegurar los servicios de aplicaciones en redes públicas</t>
  </si>
  <si>
    <t>Protección de las transacciones de servicios de aplicaciones</t>
  </si>
  <si>
    <t>A.14.2 Seguridad en el desarrollo y en los procesos de soporte</t>
  </si>
  <si>
    <t>Política de desarrollo seguro</t>
  </si>
  <si>
    <t>Procedimiento de control de cambios en sistemas</t>
  </si>
  <si>
    <t>Revisión técnica de las aplicaciones tras efectuar cambios en el sistema operativo</t>
  </si>
  <si>
    <t>Restricciones a los cambios en los paquetes software</t>
  </si>
  <si>
    <t>Principios de ingeniería de sistemas seguros</t>
  </si>
  <si>
    <t>Entorno de desarrollo seguro</t>
  </si>
  <si>
    <t>Externalización del desarrollo de software</t>
  </si>
  <si>
    <t>Pruebas funcionales de seguridad de sistemas</t>
  </si>
  <si>
    <t>Pruebas de aceptación de sistemas</t>
  </si>
  <si>
    <t>A.14.3 Datos de prueba</t>
  </si>
  <si>
    <t>Protección de los datos de prueba</t>
  </si>
  <si>
    <t>A.15 Relación con proveedores</t>
  </si>
  <si>
    <t>A.15.1 Seguridad en las relaciones con proveedores</t>
  </si>
  <si>
    <t>Política de seguridad de la información en las relaciones con los proveedores</t>
  </si>
  <si>
    <t>Requisitos de seguridad en contratos con terceros</t>
  </si>
  <si>
    <t>Cadena de suministro de tecnología de la información y de las comunicaciones</t>
  </si>
  <si>
    <t>A.15.2 Gestión de la provisión de servicios del proveedor</t>
  </si>
  <si>
    <t>Control y revisión de la provisión de servicios del proveedor</t>
  </si>
  <si>
    <t>Gestión de cambios en la provisión del servicio del proveedors</t>
  </si>
  <si>
    <t>A.16 Gestión de incidentes de seguridad de la información</t>
  </si>
  <si>
    <t>A.16.1 Gestión de incidentes de seguridad de la información y mejoras</t>
  </si>
  <si>
    <t>Responsabilidades y procedimientos</t>
  </si>
  <si>
    <t>Notificación de los eventos de seguridad de la información</t>
  </si>
  <si>
    <t>Notificación de puntos débiles de la seguridad</t>
  </si>
  <si>
    <t>Evaluación y decisión sobre los eventos de seguridad de la información</t>
  </si>
  <si>
    <t>Respuesta a incidentes de seguridad de la información</t>
  </si>
  <si>
    <t>Aprendizaje de los incidentes de seguridad de la información</t>
  </si>
  <si>
    <t>Recopilación de evidencias</t>
  </si>
  <si>
    <t>A.17 Aspectos de seguridad de la información par la gestión de la continuidad del negocio</t>
  </si>
  <si>
    <t>A.17.1 Planificación de la continuidad de la seguridad de la información</t>
  </si>
  <si>
    <t>Planificación de la continuidad de la seguridad de la información</t>
  </si>
  <si>
    <t>Implementar la continuidad de la seguridad de la información</t>
  </si>
  <si>
    <t>Verificación, revisión y evaluación de la continuidad de la seguridad de la información</t>
  </si>
  <si>
    <t>A.17.2 Redundancias</t>
  </si>
  <si>
    <t>Disponibilidad de los recursos de tratamiento de la información</t>
  </si>
  <si>
    <t>A.18 Cumplimiento</t>
  </si>
  <si>
    <t>A.18.1 Cumplimiento de los requisitos legales y contractuales</t>
  </si>
  <si>
    <t>Identificación de la legislación aplicable y de los requisitos contractuales</t>
  </si>
  <si>
    <t>Derechos de propiedad intelectual</t>
  </si>
  <si>
    <t>Protección de los registros de la organización</t>
  </si>
  <si>
    <t>Protección y privacidad de la información de carácter personal</t>
  </si>
  <si>
    <t xml:space="preserve">Regulación de los controles criptográficos </t>
  </si>
  <si>
    <t>Revisión independiente de la seguridad de la información</t>
  </si>
  <si>
    <t>Cumplimiento de las políticas y normas de seguridad</t>
  </si>
  <si>
    <t>Comprobación del cumplimiento técnico</t>
  </si>
  <si>
    <t>A.18.2 Revisiones de seguridad de la información</t>
  </si>
  <si>
    <t>Evidencias</t>
  </si>
  <si>
    <t>En toda la documentación proporcionada por CYBSA no se precisa nada relacionado con la definición de una política específica en materia de seguridad de la información.</t>
  </si>
  <si>
    <t>En el documento con la información más relevante de la compañía aparece una descripción de las responsabilidades en materia de seguridad que se le asignan a diferentes roles del área de TI. Este documento se va actualizando de forma anual, pero vemos que está poco detallado y que hay muchas responsabilidades que no se especifican. De ahí que evaluemos el control como repetible.</t>
  </si>
  <si>
    <t>No existe información sobre segregación de tareas en CYBSA</t>
  </si>
  <si>
    <t>No existe información sobre contactos con autoridades pertinentes en materia de seguridad de la información por parte de  CYBSA</t>
  </si>
  <si>
    <t>No existe información sobre contactos con grupos de interés especial en materia de seguridad de la información por parte de  CYBSA</t>
  </si>
  <si>
    <t>No existe una integración de la seguridad de la información en cada uno de los proyectos, de manera que no se están identificando riesgos</t>
  </si>
  <si>
    <t xml:space="preserve">En el documento con las responsabilidades, políticas de seguridad y acceso para los empleados que trabajan en movilidad vemos una descripción de las diferentes políticas de uso y seguridad sobre dispositivos móviles y sobre el teletrabajo. </t>
  </si>
  <si>
    <t>Tienen desplegadas soluciones que permiten desarrollar esta actividad de forma segura. Consideramos estos controles como Definidos, puesto que no se realizan evaluaciones sobre las políticas ni siguen ningún estándar de buenas prácticas.</t>
  </si>
  <si>
    <t>Se ha realizado alguna vez, para algún proceso concreto de contratación</t>
  </si>
  <si>
    <t>Existe un documento con las condiciones de empleo que adjuntan al contrato de trabajo que firman los empleados cuando pasan a formar parte de la compañía. Este documento lleva sin revisarse desde 2017 y no sigue ningún estándar de buenas prácticas.</t>
  </si>
  <si>
    <t>No hay información al respecto</t>
  </si>
  <si>
    <t>Existe un documento de prevención de riesgos laborales, pero no encontramos ningún apartado específico sobre medidas que apliquen a la seguridad de la información, concienciación o similar. Este control lo consideramos en estado inicial.</t>
  </si>
  <si>
    <t>Existe un documento para la finalización de contratos con el compromiso contra la fuga de información corporativa. Consideramos el control como definido al no ser un documento que se evalúe con cierta periodicidad ni sigue ningún estándar de buenas prácticas.</t>
  </si>
  <si>
    <t xml:space="preserve">Existe un documento con todos los procesos mapeados y un inventario de activos que intervienen en la actividad de negocio de la compañía con fecha de diciembre de 2018. Los activos tienen asociado un propietario y tienen una mínima clasificación de la información. Si bien vemos que el documento lleva un año sin actualizarse y que no sigue ningún modelo estándar de inventariado. </t>
  </si>
  <si>
    <t xml:space="preserve">En el documento con la información sobre activos vemos que hay alguna regla de uso aceptable descrita, pero no es una dinámica habitual y no está totalmente clara su implementación.  </t>
  </si>
  <si>
    <t>No se precisa información al respecto</t>
  </si>
  <si>
    <t>En algún repositorio de algún área de CYBSA vemos que si está la información clasificada, pero no hay una política general para toda la compañía</t>
  </si>
  <si>
    <t>En alguna área de CYBSA vemos que existe un proceso de etiquetado de la información</t>
  </si>
  <si>
    <t>En alguna área de CYBSA vemos que existen procedimientos de tratamiento de la información</t>
  </si>
  <si>
    <t>En alguna área de CYBSA vemos procedimientos para la gestión de soportes</t>
  </si>
  <si>
    <t>No se identifica información al respecto</t>
  </si>
  <si>
    <t xml:space="preserve">Revisando el documento con el procedimiento de control de accesos con fecha de enero de 2018, vemos que hay una política bastante básica de gestión de control de acceso,  </t>
  </si>
  <si>
    <t xml:space="preserve">En dicho documento se describe en detalle la infraestructura desplegada al respecto y las diferentes funcionalidades implementadas. Tienen una infraestructura dedicada (NAC, directorio activo ..etc) proporcionando sólo acceso a redes y servicios a usuarios autorizados. Tanto la configuración de las políticas como el mantenimiento se aborda desde proyecto aislados que no siguen una misma línea hacía un fin común. </t>
  </si>
  <si>
    <t>Con la infraestructura dedicada (NAC, directorio activo ..etc) se realiza una asignación de derechos de acceso a cada usuario.</t>
  </si>
  <si>
    <t>No vemos un control demasiado exhaustivo con respecto a la asignación y uso de privilegios</t>
  </si>
  <si>
    <t xml:space="preserve">Revisando el documento con el procedimiento de control de accesos con fecha de enero de 2018, vemos que hay una política bastante básica de gestión de control de acceso, se describe en detalle la infraestructura desplegada al respecto y las diferentes funcionalidades implementadas. Tienen una infraestructura dedicada (NAC, directorio activo ..etc), pero tanto la configuración de las políticas como el mantenimiento se aborda desde proyecto aislados que no siguen una misma línea hacía un fin común. </t>
  </si>
  <si>
    <t>Se identifica alguna implementación para controlar accesos no autorizados, pero en un estado muy prematuro</t>
  </si>
  <si>
    <t>El acceso a todos los sistemas se realiza mediante inicio de sesión</t>
  </si>
  <si>
    <t>Hay una política de gestión de contraseñas bastante básica a nivel de seguridad, rotado ..etc, con unas obligaciones a nivel de robustez bastante mejorables</t>
  </si>
  <si>
    <t>La seguridad en los edificios cuenta con tornos a los que acceder con tarjetas de identificación, escáneres para controlar las pertenences y personal de seguridad. Sus CPDs, están externalizados en CPDs de proveedores, certificados como Tier IV en Madrid y como Tier III en Chile y el acceso a las plantas industriales y laboratorios cuenta además con sistemas de acceso mediante huella</t>
  </si>
  <si>
    <t>Sus CPDs, están externalizados en CPDs de proveedores, certificados como Tier IV en Madrid y como Tier III en Chile lo que garantiza disponibilidad ante desastres naturales. Todos los edificios cuentan con escaleras de emergencia y tiene extintores cada cierta distancia (de acuerdo a la normativa vigente). Todos los edificios cuentan con un sistema de alarmas inteligencias y cámaras de videovigilancia. Todos los sistemas de seguridad física están monitorizados 24x7. Las plantas industriales y los laboratorios cuentan con salidas de emergencia y sistemas de contigencia. En todas las áreas se encuentra un botiquín con productos de primeros auxilios.</t>
  </si>
  <si>
    <t>Sus CPDs, están externalizados en CPDs de proveedores, certificados como Tier IV en Madrid y como Tier III en Chile lo que garantiza cumplir ciertos requisitos de seguridad para poder trabajar en esas zonas.   Las plantas industriales y los laboratorios cuentan con el equipamiento necesario para garantizar la seguridad de cualquier persona en esa zona (equipo de trabajo, máscara, gafas etc). En todas las áreas se encuentra un botiquín con productos de primeros auxilios.</t>
  </si>
  <si>
    <t>Todos los equipos están etiquetados y cuentan con anclajes de seguridad. Vemos que la mayoría no están impermeabilizados y no están identificados aquellos que son inflamables</t>
  </si>
  <si>
    <t>Sólo el 30% del equipamiento cuentan con sistemas de seguridad contra fallos de alimentación</t>
  </si>
  <si>
    <t>El 90% del cableado esta protegido frente a daños</t>
  </si>
  <si>
    <t>Se precisa un adecuado mantenimiento de todos los equipos físicos</t>
  </si>
  <si>
    <t>Existe una política bastante exhaustiva para poder sacar cualquier equipo fuera del perímetro de CYBSA</t>
  </si>
  <si>
    <t>Existen políticas de seguridad documentadas para los equipos que se sacan fuera del perímetro de CYBSA</t>
  </si>
  <si>
    <t>Existe una política bastante exhaustiva para tratar los soportes con información sensible</t>
  </si>
  <si>
    <t xml:space="preserve">Revisando tanto el documento con toda la infraestructura de seguridad de la información desplegada en la actualidad (Arquitectura, equipamiento ..etc) como la propia infraestructura tanto a nivel técnico como a nivel operativo, podemos considerar que a pesar de tener una infraestructura con cierto nivel de madurez, esta ha sido abordada según diferentes proyectos aislados, mantenida por diferentes proveedores, sin un modelo operativo centralizado ni documentado
</t>
  </si>
  <si>
    <t>Hay ciertos controles sobre los cambios que afecten a la seguridad de la información, pero no vemos que sea un proceso con el nivel de madurez esperado</t>
  </si>
  <si>
    <t>Hay una segmentación de entornos muy básica</t>
  </si>
  <si>
    <t>Existen varios sistemas de protección contra malware, a nivel de red y de puesto de trabajo</t>
  </si>
  <si>
    <t>Se comprueban que exiten copias de seguridad y backups pero sin una política asociada</t>
  </si>
  <si>
    <t>Se comprueba la existencia de procedimientos implementados para controlar la instalación de software, pero no se revisan ni se controlan.</t>
  </si>
  <si>
    <t>En el documento con toda la información relativa a la infraestructura de red desplegada (Mapa de redes, topología etc.) podemos ver que la dinámica es muy similar a la llevada a cabo en el punto anterior, a pesar del nivel de madurez de la infraestructura desplegada, todo se ha provisionado mediante proyectos aislados, mantenidos por diferentes proveedores, sin un modelo operativo centralizado ni una política de seguridad global definida.</t>
  </si>
  <si>
    <t>Se comprueba que hay segmentación de redes pero con un nivel de madurez muy básico</t>
  </si>
  <si>
    <t>Cualquier nuevo sistema implementado bien de manera interna o externa pasa por unas pruebas de cumplimiento de requisitos de seguridad. Se comprueban que son pruebas muy básicas y que no se mantienen ni evolucionan</t>
  </si>
  <si>
    <t>No hay una política definida de cifrado y protección de la información que se transmite por redes públicas y privadas. En algún área se están aplicando ciertas políticas pero sin seguir un criterio establecido.</t>
  </si>
  <si>
    <t>Los servicios de aplicaciones están en su mayoría externalizados y aunque algunos de ellos si aplican políticas de protección, vemos que no siguen una política de seguridad global ni centralizada</t>
  </si>
  <si>
    <t>El 100% del desarrollo está externalizado pero no se sigue ningún patrón ni procedimiento</t>
  </si>
  <si>
    <t>En el documento con el procedimiento gestión de proveedores, vemos que está bastante detallado para cada uno de los proveedores, los diferentes contratos en vigor, fechas de caducidad, políticas de seguridad, contactos y modelo de escalado, acuerdos a nivel de servicio, se establecen reuniones de seguimiento mensuales del 80% de los servicios externalizados y existe un control/evaluación de los niveles de cumplimiento.</t>
  </si>
  <si>
    <t>No existe definido ningún procedimiento de gestión de ante incidentes más allá de ciertos contactos en 24x7 a los que escalar las incidencias en caso de anomalías para cada uno de los servicios.</t>
  </si>
  <si>
    <t>En 2019 estuvieron trabajando con una entidad externa en una consultoría de acuerdo a la ISO 22301 para gestionar la continuidad de negocio. Tras el informe resultado, el proyecto se ha quedado “congelado” por necesidad de dedicación a otros proyectos/actividades más prioritarias.</t>
  </si>
  <si>
    <t>Al no continuar con el proyecto, no se han implementado ni mantenido los procedimientos y controles para asegurar esta continuidad</t>
  </si>
  <si>
    <t xml:space="preserve">En 2019 realizaron una consultoría y consiguiente adecuación a la RGPD para garantizar el manejo seguro de todos los datos de carácter personal tanto de empleados como de clientes. Además, se han trabajado en algunas iniciativas para abordar consultorías de adecuación a otros estándares/normativas relacionadas con la actividad de negocio de la compañía, pero no se ha avanzado ni se han transformado en proyectos ejecutables. </t>
  </si>
  <si>
    <t>Dentro de las iniciativas trabajadas, vemos  se ha trabajado en garantizar el cumplimiento de los derechos de propiedad intelectual, pero es una iniciativa que finalmente no se ha mantenido</t>
  </si>
  <si>
    <t>No se precisan registros</t>
  </si>
  <si>
    <t xml:space="preserve">En 2019 realización una consultoría y consiguiente adecuación a la RGPD para garantizar el manejo seguro de todos los datos de carácter personal tanto de empleados como de clientes. </t>
  </si>
  <si>
    <t>Vemos que la revisión de la seguridad de la información no se realiza con una periodicidad establecida ni cuando se producen cambios importantes. Se realiza pero sin seguir un patrón concreto</t>
  </si>
  <si>
    <t>Vemos que el cumplimiento técnico se realiza con cierta periodicidad, pero no sigue un patrón claro ni un procedimiento concreto.</t>
  </si>
  <si>
    <t>%</t>
  </si>
  <si>
    <t>% cumplimiento</t>
  </si>
  <si>
    <t>4- Contexto de la organización</t>
  </si>
  <si>
    <t>5- Liderazgo</t>
  </si>
  <si>
    <t>6- Planificación</t>
  </si>
  <si>
    <t>7- Soporte</t>
  </si>
  <si>
    <t>8- Operación</t>
  </si>
  <si>
    <t>9- Evaluación del desempeño</t>
  </si>
  <si>
    <t>10- Mejora</t>
  </si>
  <si>
    <t>DOMINIOS</t>
  </si>
  <si>
    <t>5.1 Liderazgo y compromiso</t>
  </si>
  <si>
    <t>4.1 Organización y contexto</t>
  </si>
  <si>
    <t>4.2 Necesidades y expectativas de las partes interesadas</t>
  </si>
  <si>
    <t>4.3 Alcance del SGSI</t>
  </si>
  <si>
    <t>5.2 Política</t>
  </si>
  <si>
    <t>5.3 Roles organizacionales, responsabilidades y autoridades</t>
  </si>
  <si>
    <t>6.1 Acciones para tratar riesgos y oportunidades</t>
  </si>
  <si>
    <t>6.2 Objetivos de seguridad de la información y planes para alcanzarlos.</t>
  </si>
  <si>
    <t>7.1 Recursos</t>
  </si>
  <si>
    <t>7.2 Competencia</t>
  </si>
  <si>
    <t>7.3 Concienciación</t>
  </si>
  <si>
    <t>7.4 La comunicación</t>
  </si>
  <si>
    <t>7.5 información documentada</t>
  </si>
  <si>
    <t>8.1 Planificación y control operacional</t>
  </si>
  <si>
    <t>8.2 Evaluación de riesgos de seguridad de la información</t>
  </si>
  <si>
    <t>8.3 Tratamiento de riesgos de seguridad de la información</t>
  </si>
  <si>
    <t>9.1 Monitoreo, Medición, Análisis Y Evaluación</t>
  </si>
  <si>
    <t>9.2 Auditoría interna</t>
  </si>
  <si>
    <t>9.3 Revisión por la dirección</t>
  </si>
  <si>
    <t>10.1 NO CONFORMIDAD, ACCIÓN CORRECTIVA</t>
  </si>
  <si>
    <t>10.2 MEJORA</t>
  </si>
  <si>
    <t>Valores</t>
  </si>
  <si>
    <t>No aplica</t>
  </si>
  <si>
    <t>% madurez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</si>
</sst>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0"/>
      <name val="Arial"/>
      <family val="2"/>
    </font>
    <font>
      <sz val="10"/>
      <name val="FoundryMonoline-Regular"/>
    </font>
    <font>
      <sz val="9"/>
      <color indexed="81"/>
      <name val="Tahoma"/>
      <family val="2"/>
    </font>
    <font>
      <b/>
      <sz val="9"/>
      <color indexed="81"/>
      <name val="Tahoma"/>
      <family val="2"/>
    </font>
    <font>
      <sz val="10"/>
      <name val="Trebuchet MS"/>
      <family val="2"/>
    </font>
    <font>
      <b/>
      <sz val="10"/>
      <name val="FoundryMonoline-Regular"/>
    </font>
    <font>
      <b/>
      <sz val="10"/>
      <name val="Trebuchet MS"/>
      <family val="2"/>
    </font>
    <font>
      <sz val="11"/>
      <color theme="1"/>
      <name val="Calibri"/>
      <family val="2"/>
      <scheme val="minor"/>
    </font>
    <font>
      <sz val="11"/>
      <name val="Calibri"/>
      <family val="2"/>
      <scheme val="minor"/>
    </font>
    <font>
      <sz val="8"/>
      <name val="Calibri"/>
      <family val="2"/>
      <scheme val="minor"/>
    </font>
    <font>
      <b/>
      <sz val="11"/>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indexed="42"/>
        <bgColor indexed="64"/>
      </patternFill>
    </fill>
    <fill>
      <patternFill patternType="solid">
        <fgColor theme="4" tint="0.39997558519241921"/>
        <bgColor indexed="64"/>
      </patternFill>
    </fill>
    <fill>
      <patternFill patternType="solid">
        <fgColor theme="6"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1" fillId="0" borderId="0"/>
    <xf numFmtId="9" fontId="8" fillId="0" borderId="0" applyFont="0" applyFill="0" applyBorder="0" applyAlignment="0" applyProtection="0"/>
  </cellStyleXfs>
  <cellXfs count="42">
    <xf numFmtId="0" fontId="0" fillId="0" borderId="0" xfId="0"/>
    <xf numFmtId="0" fontId="0" fillId="0" borderId="0" xfId="0" applyAlignment="1">
      <alignment horizontal="center" vertical="center"/>
    </xf>
    <xf numFmtId="0" fontId="2" fillId="2" borderId="1" xfId="1" applyFont="1" applyFill="1" applyBorder="1" applyAlignment="1">
      <alignment wrapText="1"/>
    </xf>
    <xf numFmtId="0" fontId="2" fillId="3" borderId="1" xfId="1" applyFont="1" applyFill="1" applyBorder="1" applyAlignment="1">
      <alignment wrapText="1"/>
    </xf>
    <xf numFmtId="0" fontId="0" fillId="4" borderId="1" xfId="0" applyFill="1" applyBorder="1"/>
    <xf numFmtId="0" fontId="0" fillId="0" borderId="1" xfId="0" applyBorder="1"/>
    <xf numFmtId="0" fontId="0" fillId="0" borderId="1" xfId="0" applyBorder="1" applyAlignment="1">
      <alignment vertical="top"/>
    </xf>
    <xf numFmtId="0" fontId="2" fillId="0" borderId="1" xfId="1" applyFont="1" applyFill="1" applyBorder="1" applyAlignment="1">
      <alignment wrapText="1"/>
    </xf>
    <xf numFmtId="0" fontId="5" fillId="0" borderId="0" xfId="0" applyFont="1" applyAlignment="1">
      <alignment wrapText="1"/>
    </xf>
    <xf numFmtId="0" fontId="5" fillId="0" borderId="0" xfId="0" applyFont="1" applyAlignment="1">
      <alignment horizontal="left" wrapText="1"/>
    </xf>
    <xf numFmtId="0" fontId="6" fillId="5" borderId="1" xfId="1" applyFont="1" applyFill="1" applyBorder="1" applyAlignment="1">
      <alignment horizontal="center" wrapText="1"/>
    </xf>
    <xf numFmtId="0" fontId="6" fillId="6" borderId="1" xfId="1" applyFont="1" applyFill="1" applyBorder="1" applyAlignment="1">
      <alignment horizontal="left" wrapText="1"/>
    </xf>
    <xf numFmtId="0" fontId="7" fillId="6" borderId="1" xfId="1" applyFont="1" applyFill="1" applyBorder="1" applyAlignment="1">
      <alignment horizontal="left" wrapText="1"/>
    </xf>
    <xf numFmtId="0" fontId="2" fillId="2" borderId="2" xfId="1" applyFont="1" applyFill="1" applyBorder="1" applyAlignment="1">
      <alignment horizontal="center" wrapText="1"/>
    </xf>
    <xf numFmtId="2" fontId="0" fillId="0" borderId="1" xfId="2" applyNumberFormat="1" applyFont="1" applyBorder="1"/>
    <xf numFmtId="0" fontId="6" fillId="6" borderId="1" xfId="1" applyFont="1" applyFill="1" applyBorder="1" applyAlignment="1">
      <alignment horizontal="center" wrapText="1"/>
    </xf>
    <xf numFmtId="0" fontId="7" fillId="6" borderId="1" xfId="1" applyFont="1" applyFill="1" applyBorder="1" applyAlignment="1">
      <alignment horizontal="center" wrapText="1"/>
    </xf>
    <xf numFmtId="0" fontId="5" fillId="0" borderId="0" xfId="0" applyFont="1" applyAlignment="1">
      <alignment horizontal="center" wrapText="1"/>
    </xf>
    <xf numFmtId="0" fontId="9" fillId="0" borderId="1" xfId="1" applyFont="1" applyBorder="1" applyAlignment="1">
      <alignment horizontal="left" wrapText="1"/>
    </xf>
    <xf numFmtId="0" fontId="9" fillId="0" borderId="1" xfId="1" applyFont="1" applyBorder="1" applyAlignment="1">
      <alignment horizontal="center" wrapText="1"/>
    </xf>
    <xf numFmtId="0" fontId="0" fillId="0" borderId="0" xfId="0" applyAlignment="1">
      <alignment horizontal="justify" vertical="center"/>
    </xf>
    <xf numFmtId="0" fontId="0" fillId="0" borderId="1" xfId="0" applyBorder="1" applyAlignment="1">
      <alignment horizontal="justify" vertical="center"/>
    </xf>
    <xf numFmtId="9" fontId="6" fillId="6" borderId="1" xfId="1" applyNumberFormat="1" applyFont="1" applyFill="1" applyBorder="1" applyAlignment="1">
      <alignment horizontal="center" wrapText="1"/>
    </xf>
    <xf numFmtId="9" fontId="0" fillId="0" borderId="0" xfId="2" applyFont="1" applyAlignment="1">
      <alignment horizontal="center"/>
    </xf>
    <xf numFmtId="0" fontId="0" fillId="0" borderId="0" xfId="0" applyAlignment="1">
      <alignment horizontal="center"/>
    </xf>
    <xf numFmtId="0" fontId="2" fillId="0" borderId="0" xfId="1" applyFont="1" applyFill="1" applyBorder="1" applyAlignment="1">
      <alignment wrapText="1"/>
    </xf>
    <xf numFmtId="0" fontId="11" fillId="7" borderId="0" xfId="0" applyFont="1" applyFill="1" applyAlignment="1">
      <alignment horizontal="center"/>
    </xf>
    <xf numFmtId="0" fontId="0" fillId="7" borderId="0" xfId="0" applyFill="1"/>
    <xf numFmtId="0" fontId="11" fillId="8" borderId="0" xfId="0" applyFont="1" applyFill="1" applyAlignment="1">
      <alignment horizontal="center"/>
    </xf>
    <xf numFmtId="0" fontId="11" fillId="8" borderId="0" xfId="0" applyFont="1" applyFill="1"/>
    <xf numFmtId="9" fontId="0" fillId="0" borderId="0" xfId="2" applyFont="1"/>
    <xf numFmtId="0" fontId="11" fillId="7" borderId="0" xfId="0" applyFont="1" applyFill="1"/>
    <xf numFmtId="9" fontId="11" fillId="7" borderId="0" xfId="2" applyFont="1" applyFill="1" applyAlignment="1">
      <alignment horizontal="center"/>
    </xf>
    <xf numFmtId="0" fontId="2" fillId="7" borderId="0" xfId="1" applyFont="1" applyFill="1" applyBorder="1" applyAlignment="1">
      <alignment horizontal="center" wrapText="1"/>
    </xf>
    <xf numFmtId="0" fontId="2" fillId="0" borderId="2" xfId="1" applyFont="1" applyFill="1" applyBorder="1" applyAlignment="1">
      <alignment wrapText="1"/>
    </xf>
    <xf numFmtId="10" fontId="11" fillId="7" borderId="0" xfId="2" applyNumberFormat="1" applyFont="1" applyFill="1" applyAlignment="1">
      <alignment horizontal="center"/>
    </xf>
    <xf numFmtId="0" fontId="0" fillId="0" borderId="1" xfId="0" applyBorder="1" applyAlignment="1">
      <alignment horizontal="left" vertical="top"/>
    </xf>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center" vertical="top"/>
    </xf>
    <xf numFmtId="0" fontId="0" fillId="0" borderId="1" xfId="0" applyBorder="1" applyAlignment="1">
      <alignment horizontal="center" vertical="center"/>
    </xf>
    <xf numFmtId="9" fontId="7" fillId="0" borderId="0" xfId="2" applyFont="1" applyAlignment="1">
      <alignment horizontal="center" wrapText="1"/>
    </xf>
  </cellXfs>
  <cellStyles count="3">
    <cellStyle name="Normal" xfId="0" builtinId="0"/>
    <cellStyle name="Normal_Hoja1" xfId="1" xr:uid="{00000000-0005-0000-0000-000001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Análisis</a:t>
            </a:r>
            <a:r>
              <a:rPr lang="es-ES" baseline="0"/>
              <a:t> GAP</a:t>
            </a:r>
          </a:p>
          <a:p>
            <a:pPr>
              <a:defRPr/>
            </a:pPr>
            <a:r>
              <a:rPr lang="es-ES" baseline="0"/>
              <a:t>ISO 27002:2013</a:t>
            </a:r>
            <a:endParaRPr lang="es-ES"/>
          </a:p>
        </c:rich>
      </c:tx>
      <c:layout>
        <c:manualLayout>
          <c:xMode val="edge"/>
          <c:yMode val="edge"/>
          <c:x val="0.81666416948640619"/>
          <c:y val="2.0662410380571847E-2"/>
        </c:manualLayout>
      </c:layout>
      <c:overlay val="0"/>
    </c:title>
    <c:autoTitleDeleted val="0"/>
    <c:plotArea>
      <c:layout/>
      <c:radarChart>
        <c:radarStyle val="filled"/>
        <c:varyColors val="0"/>
        <c:ser>
          <c:idx val="0"/>
          <c:order val="0"/>
          <c:tx>
            <c:v>Optimo</c:v>
          </c:tx>
          <c:spPr>
            <a:solidFill>
              <a:schemeClr val="accent3">
                <a:lumMod val="75000"/>
              </a:schemeClr>
            </a:solidFill>
            <a:ln w="12700">
              <a:solidFill>
                <a:sysClr val="windowText" lastClr="000000"/>
              </a:solidFill>
            </a:ln>
          </c:spPr>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27002'!$F$2:$F$15</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extLst>
            <c:ext xmlns:c16="http://schemas.microsoft.com/office/drawing/2014/chart" uri="{C3380CC4-5D6E-409C-BE32-E72D297353CC}">
              <c16:uniqueId val="{00000000-C57B-4B75-9F9F-0CF40F9FC74B}"/>
            </c:ext>
          </c:extLst>
        </c:ser>
        <c:ser>
          <c:idx val="2"/>
          <c:order val="1"/>
          <c:tx>
            <c:v>Aceptable</c:v>
          </c:tx>
          <c:spPr>
            <a:solidFill>
              <a:schemeClr val="accent6">
                <a:lumMod val="60000"/>
                <a:lumOff val="40000"/>
              </a:schemeClr>
            </a:solidFill>
            <a:ln w="12700">
              <a:solidFill>
                <a:schemeClr val="tx1"/>
              </a:solidFill>
            </a:ln>
          </c:spPr>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27002'!$G$2:$G$15</c:f>
              <c:numCache>
                <c:formatCode>General</c:formatCode>
                <c:ptCount val="14"/>
                <c:pt idx="0">
                  <c:v>4</c:v>
                </c:pt>
                <c:pt idx="1">
                  <c:v>4</c:v>
                </c:pt>
                <c:pt idx="2">
                  <c:v>4</c:v>
                </c:pt>
                <c:pt idx="3">
                  <c:v>4</c:v>
                </c:pt>
                <c:pt idx="4">
                  <c:v>4</c:v>
                </c:pt>
                <c:pt idx="5">
                  <c:v>4</c:v>
                </c:pt>
                <c:pt idx="6">
                  <c:v>4</c:v>
                </c:pt>
                <c:pt idx="7">
                  <c:v>4</c:v>
                </c:pt>
                <c:pt idx="8">
                  <c:v>4</c:v>
                </c:pt>
                <c:pt idx="9">
                  <c:v>4</c:v>
                </c:pt>
                <c:pt idx="10">
                  <c:v>4</c:v>
                </c:pt>
                <c:pt idx="11">
                  <c:v>4</c:v>
                </c:pt>
                <c:pt idx="12">
                  <c:v>4</c:v>
                </c:pt>
                <c:pt idx="13">
                  <c:v>4</c:v>
                </c:pt>
              </c:numCache>
            </c:numRef>
          </c:val>
          <c:extLst>
            <c:ext xmlns:c16="http://schemas.microsoft.com/office/drawing/2014/chart" uri="{C3380CC4-5D6E-409C-BE32-E72D297353CC}">
              <c16:uniqueId val="{00000001-C57B-4B75-9F9F-0CF40F9FC74B}"/>
            </c:ext>
          </c:extLst>
        </c:ser>
        <c:ser>
          <c:idx val="3"/>
          <c:order val="2"/>
          <c:tx>
            <c:v>Suficiente</c:v>
          </c:tx>
          <c:spPr>
            <a:solidFill>
              <a:srgbClr val="C00000"/>
            </a:solidFill>
            <a:ln w="12700">
              <a:solidFill>
                <a:schemeClr val="tx1"/>
              </a:solidFill>
            </a:ln>
          </c:spPr>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27002'!$H$2:$H$15</c:f>
              <c:numCache>
                <c:formatCode>General</c:formatCode>
                <c:ptCount val="14"/>
                <c:pt idx="0">
                  <c:v>3</c:v>
                </c:pt>
                <c:pt idx="1">
                  <c:v>3</c:v>
                </c:pt>
                <c:pt idx="2">
                  <c:v>3</c:v>
                </c:pt>
                <c:pt idx="3">
                  <c:v>3</c:v>
                </c:pt>
                <c:pt idx="4">
                  <c:v>3</c:v>
                </c:pt>
                <c:pt idx="5">
                  <c:v>3</c:v>
                </c:pt>
                <c:pt idx="6">
                  <c:v>3</c:v>
                </c:pt>
                <c:pt idx="7">
                  <c:v>3</c:v>
                </c:pt>
                <c:pt idx="8">
                  <c:v>3</c:v>
                </c:pt>
                <c:pt idx="9">
                  <c:v>3</c:v>
                </c:pt>
                <c:pt idx="10">
                  <c:v>3</c:v>
                </c:pt>
                <c:pt idx="11">
                  <c:v>3</c:v>
                </c:pt>
                <c:pt idx="12">
                  <c:v>3</c:v>
                </c:pt>
                <c:pt idx="13">
                  <c:v>3</c:v>
                </c:pt>
              </c:numCache>
            </c:numRef>
          </c:val>
          <c:extLst>
            <c:ext xmlns:c16="http://schemas.microsoft.com/office/drawing/2014/chart" uri="{C3380CC4-5D6E-409C-BE32-E72D297353CC}">
              <c16:uniqueId val="{00000002-C57B-4B75-9F9F-0CF40F9FC74B}"/>
            </c:ext>
          </c:extLst>
        </c:ser>
        <c:ser>
          <c:idx val="4"/>
          <c:order val="3"/>
          <c:tx>
            <c:v>Mejorable</c:v>
          </c:tx>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27002'!$I$2:$I$15</c:f>
              <c:numCache>
                <c:formatCode>General</c:formatCode>
                <c:ptCount val="14"/>
                <c:pt idx="0">
                  <c:v>2</c:v>
                </c:pt>
                <c:pt idx="1">
                  <c:v>2</c:v>
                </c:pt>
                <c:pt idx="2">
                  <c:v>2</c:v>
                </c:pt>
                <c:pt idx="3">
                  <c:v>2</c:v>
                </c:pt>
                <c:pt idx="4">
                  <c:v>2</c:v>
                </c:pt>
                <c:pt idx="5">
                  <c:v>2</c:v>
                </c:pt>
                <c:pt idx="6">
                  <c:v>2</c:v>
                </c:pt>
                <c:pt idx="7">
                  <c:v>2</c:v>
                </c:pt>
                <c:pt idx="8">
                  <c:v>2</c:v>
                </c:pt>
                <c:pt idx="9">
                  <c:v>2</c:v>
                </c:pt>
                <c:pt idx="10">
                  <c:v>2</c:v>
                </c:pt>
                <c:pt idx="11">
                  <c:v>2</c:v>
                </c:pt>
                <c:pt idx="12">
                  <c:v>2</c:v>
                </c:pt>
                <c:pt idx="13">
                  <c:v>2</c:v>
                </c:pt>
              </c:numCache>
            </c:numRef>
          </c:val>
          <c:extLst>
            <c:ext xmlns:c16="http://schemas.microsoft.com/office/drawing/2014/chart" uri="{C3380CC4-5D6E-409C-BE32-E72D297353CC}">
              <c16:uniqueId val="{00000003-C57B-4B75-9F9F-0CF40F9FC74B}"/>
            </c:ext>
          </c:extLst>
        </c:ser>
        <c:ser>
          <c:idx val="5"/>
          <c:order val="4"/>
          <c:tx>
            <c:v>Insuficiente</c:v>
          </c:tx>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27002'!$J$2:$J$15</c:f>
              <c:numCache>
                <c:formatCode>General</c:formatCode>
                <c:ptCount val="14"/>
              </c:numCache>
            </c:numRef>
          </c:val>
          <c:extLst>
            <c:ext xmlns:c16="http://schemas.microsoft.com/office/drawing/2014/chart" uri="{C3380CC4-5D6E-409C-BE32-E72D297353CC}">
              <c16:uniqueId val="{00000004-C57B-4B75-9F9F-0CF40F9FC74B}"/>
            </c:ext>
          </c:extLst>
        </c:ser>
        <c:ser>
          <c:idx val="1"/>
          <c:order val="5"/>
          <c:tx>
            <c:v>Obtenido</c:v>
          </c:tx>
          <c:spPr>
            <a:solidFill>
              <a:schemeClr val="accent4"/>
            </a:solidFill>
            <a:ln w="15875">
              <a:solidFill>
                <a:schemeClr val="tx1"/>
              </a:solidFill>
            </a:ln>
          </c:spPr>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27002'!$D$2:$D$15</c:f>
              <c:numCache>
                <c:formatCode>General</c:formatCode>
                <c:ptCount val="14"/>
                <c:pt idx="0">
                  <c:v>0</c:v>
                </c:pt>
                <c:pt idx="1">
                  <c:v>1.8</c:v>
                </c:pt>
                <c:pt idx="2">
                  <c:v>1.7777777777777779</c:v>
                </c:pt>
                <c:pt idx="3">
                  <c:v>0.86111111111111116</c:v>
                </c:pt>
                <c:pt idx="4">
                  <c:v>1.0916666666666668</c:v>
                </c:pt>
                <c:pt idx="5">
                  <c:v>0</c:v>
                </c:pt>
                <c:pt idx="6">
                  <c:v>3.1111111111111112</c:v>
                </c:pt>
                <c:pt idx="7">
                  <c:v>1.1785714285714286</c:v>
                </c:pt>
                <c:pt idx="8">
                  <c:v>1</c:v>
                </c:pt>
                <c:pt idx="9">
                  <c:v>1</c:v>
                </c:pt>
                <c:pt idx="10">
                  <c:v>3.833333333333333</c:v>
                </c:pt>
                <c:pt idx="11">
                  <c:v>0.14285714285714285</c:v>
                </c:pt>
                <c:pt idx="12">
                  <c:v>0.83333333333333337</c:v>
                </c:pt>
                <c:pt idx="13">
                  <c:v>0.93333333333333335</c:v>
                </c:pt>
              </c:numCache>
            </c:numRef>
          </c:val>
          <c:extLst>
            <c:ext xmlns:c16="http://schemas.microsoft.com/office/drawing/2014/chart" uri="{C3380CC4-5D6E-409C-BE32-E72D297353CC}">
              <c16:uniqueId val="{00000005-C57B-4B75-9F9F-0CF40F9FC74B}"/>
            </c:ext>
          </c:extLst>
        </c:ser>
        <c:dLbls>
          <c:showLegendKey val="0"/>
          <c:showVal val="0"/>
          <c:showCatName val="0"/>
          <c:showSerName val="0"/>
          <c:showPercent val="0"/>
          <c:showBubbleSize val="0"/>
        </c:dLbls>
        <c:axId val="1039630960"/>
        <c:axId val="1040027872"/>
      </c:radarChart>
      <c:catAx>
        <c:axId val="1039630960"/>
        <c:scaling>
          <c:orientation val="minMax"/>
        </c:scaling>
        <c:delete val="0"/>
        <c:axPos val="b"/>
        <c:majorGridlines>
          <c:spPr>
            <a:ln w="6350">
              <a:solidFill>
                <a:sysClr val="windowText" lastClr="000000"/>
              </a:solidFill>
            </a:ln>
          </c:spPr>
        </c:majorGridlines>
        <c:numFmt formatCode="General" sourceLinked="1"/>
        <c:majorTickMark val="out"/>
        <c:minorTickMark val="none"/>
        <c:tickLblPos val="nextTo"/>
        <c:crossAx val="1040027872"/>
        <c:crosses val="autoZero"/>
        <c:auto val="0"/>
        <c:lblAlgn val="ctr"/>
        <c:lblOffset val="100"/>
        <c:noMultiLvlLbl val="0"/>
      </c:catAx>
      <c:valAx>
        <c:axId val="1040027872"/>
        <c:scaling>
          <c:orientation val="minMax"/>
          <c:max val="5"/>
        </c:scaling>
        <c:delete val="0"/>
        <c:axPos val="l"/>
        <c:majorGridlines/>
        <c:numFmt formatCode="General" sourceLinked="1"/>
        <c:majorTickMark val="none"/>
        <c:minorTickMark val="none"/>
        <c:tickLblPos val="nextTo"/>
        <c:spPr>
          <a:ln w="6350">
            <a:solidFill>
              <a:sysClr val="windowText" lastClr="000000"/>
            </a:solidFill>
          </a:ln>
        </c:spPr>
        <c:crossAx val="1039630960"/>
        <c:crosses val="autoZero"/>
        <c:crossBetween val="between"/>
      </c:valAx>
    </c:plotArea>
    <c:legend>
      <c:legendPos val="r"/>
      <c:overlay val="0"/>
    </c:legend>
    <c:plotVisOnly val="1"/>
    <c:dispBlanksAs val="gap"/>
    <c:showDLblsOverMax val="0"/>
  </c:chart>
  <c:spPr>
    <a:ln w="12700">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 ISO 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 la gestión de la continuidad del negocio</c:v>
                </c:pt>
                <c:pt idx="13">
                  <c:v>A.18 Cumplimiento</c:v>
                </c:pt>
              </c:strCache>
            </c:strRef>
          </c:cat>
          <c:val>
            <c:numRef>
              <c:f>'Resultados ISO 27002'!$C$2:$C$15</c:f>
              <c:numCache>
                <c:formatCode>0%</c:formatCode>
                <c:ptCount val="14"/>
                <c:pt idx="0">
                  <c:v>0</c:v>
                </c:pt>
                <c:pt idx="1">
                  <c:v>0.36</c:v>
                </c:pt>
                <c:pt idx="2">
                  <c:v>0.35555555555555557</c:v>
                </c:pt>
                <c:pt idx="3">
                  <c:v>0.17222222222222222</c:v>
                </c:pt>
                <c:pt idx="4">
                  <c:v>0.21833333333333335</c:v>
                </c:pt>
                <c:pt idx="5">
                  <c:v>0</c:v>
                </c:pt>
                <c:pt idx="6">
                  <c:v>0.62222222222222223</c:v>
                </c:pt>
                <c:pt idx="7">
                  <c:v>0.23571428571428571</c:v>
                </c:pt>
                <c:pt idx="8">
                  <c:v>0.2</c:v>
                </c:pt>
                <c:pt idx="9">
                  <c:v>0.2</c:v>
                </c:pt>
                <c:pt idx="10">
                  <c:v>0.76666666666666661</c:v>
                </c:pt>
                <c:pt idx="11">
                  <c:v>2.8571428571428571E-2</c:v>
                </c:pt>
                <c:pt idx="12">
                  <c:v>0.16666666666666669</c:v>
                </c:pt>
                <c:pt idx="13">
                  <c:v>0.18666666666666668</c:v>
                </c:pt>
              </c:numCache>
            </c:numRef>
          </c:val>
          <c:extLst>
            <c:ext xmlns:c16="http://schemas.microsoft.com/office/drawing/2014/chart" uri="{C3380CC4-5D6E-409C-BE32-E72D297353CC}">
              <c16:uniqueId val="{00000000-2F68-48FA-BA91-490E3BBF4515}"/>
            </c:ext>
          </c:extLst>
        </c:ser>
        <c:dLbls>
          <c:dLblPos val="inEnd"/>
          <c:showLegendKey val="0"/>
          <c:showVal val="1"/>
          <c:showCatName val="0"/>
          <c:showSerName val="0"/>
          <c:showPercent val="0"/>
          <c:showBubbleSize val="0"/>
        </c:dLbls>
        <c:gapWidth val="65"/>
        <c:axId val="807890232"/>
        <c:axId val="807894496"/>
      </c:barChart>
      <c:catAx>
        <c:axId val="8078902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807894496"/>
        <c:crosses val="autoZero"/>
        <c:auto val="1"/>
        <c:lblAlgn val="ctr"/>
        <c:lblOffset val="100"/>
        <c:noMultiLvlLbl val="0"/>
      </c:catAx>
      <c:valAx>
        <c:axId val="8078944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807890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Nivel de madurez</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 ISO 27001'!$A$2:$A$8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'Resultados ISO 27001'!$E$2:$E$8</c:f>
              <c:numCache>
                <c:formatCode>0%</c:formatCode>
                <c:ptCount val="7"/>
                <c:pt idx="0">
                  <c:v>0.13333333333333333</c:v>
                </c:pt>
                <c:pt idx="1">
                  <c:v>0.13333333333333333</c:v>
                </c:pt>
                <c:pt idx="2">
                  <c:v>0.1</c:v>
                </c:pt>
                <c:pt idx="3">
                  <c:v>0.24</c:v>
                </c:pt>
                <c:pt idx="4">
                  <c:v>0</c:v>
                </c:pt>
                <c:pt idx="5">
                  <c:v>0</c:v>
                </c:pt>
                <c:pt idx="6">
                  <c:v>0</c:v>
                </c:pt>
              </c:numCache>
            </c:numRef>
          </c:val>
          <c:extLst>
            <c:ext xmlns:c16="http://schemas.microsoft.com/office/drawing/2014/chart" uri="{C3380CC4-5D6E-409C-BE32-E72D297353CC}">
              <c16:uniqueId val="{00000000-C013-45A1-9A1A-08E3B716AC48}"/>
            </c:ext>
          </c:extLst>
        </c:ser>
        <c:dLbls>
          <c:dLblPos val="inEnd"/>
          <c:showLegendKey val="0"/>
          <c:showVal val="1"/>
          <c:showCatName val="0"/>
          <c:showSerName val="0"/>
          <c:showPercent val="0"/>
          <c:showBubbleSize val="0"/>
        </c:dLbls>
        <c:gapWidth val="65"/>
        <c:axId val="736346584"/>
        <c:axId val="736347896"/>
      </c:barChart>
      <c:catAx>
        <c:axId val="7363465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736347896"/>
        <c:crosses val="autoZero"/>
        <c:auto val="1"/>
        <c:lblAlgn val="ctr"/>
        <c:lblOffset val="100"/>
        <c:noMultiLvlLbl val="0"/>
      </c:catAx>
      <c:valAx>
        <c:axId val="736347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7363465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800" b="1"/>
              <a:t>Análisis GAP</a:t>
            </a:r>
          </a:p>
          <a:p>
            <a:pPr>
              <a:defRPr/>
            </a:pPr>
            <a:r>
              <a:rPr lang="es-ES" sz="1800" b="1"/>
              <a:t>ISO 27001:2013</a:t>
            </a:r>
          </a:p>
        </c:rich>
      </c:tx>
      <c:layout>
        <c:manualLayout>
          <c:xMode val="edge"/>
          <c:yMode val="edge"/>
          <c:x val="0.64018882131953081"/>
          <c:y val="1.84882352702063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radarChart>
        <c:radarStyle val="filled"/>
        <c:varyColors val="0"/>
        <c:ser>
          <c:idx val="5"/>
          <c:order val="0"/>
          <c:tx>
            <c:v>Optimo</c:v>
          </c:tx>
          <c:spPr>
            <a:solidFill>
              <a:schemeClr val="accent6"/>
            </a:solidFill>
            <a:ln>
              <a:solidFill>
                <a:schemeClr val="accent3">
                  <a:lumMod val="50000"/>
                  <a:alpha val="99000"/>
                </a:schemeClr>
              </a:solidFill>
            </a:ln>
            <a:effectLst/>
          </c:spPr>
          <c:cat>
            <c:strRef>
              <c:f>'Resultados ISO 27001'!$A$2:$A$8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'Resultados ISO 27001'!$G$2:$G$8</c:f>
              <c:numCache>
                <c:formatCode>General</c:formatCode>
                <c:ptCount val="7"/>
                <c:pt idx="0">
                  <c:v>5</c:v>
                </c:pt>
                <c:pt idx="1">
                  <c:v>5</c:v>
                </c:pt>
                <c:pt idx="2">
                  <c:v>5</c:v>
                </c:pt>
                <c:pt idx="3">
                  <c:v>5</c:v>
                </c:pt>
                <c:pt idx="4">
                  <c:v>5</c:v>
                </c:pt>
                <c:pt idx="5">
                  <c:v>5</c:v>
                </c:pt>
                <c:pt idx="6">
                  <c:v>5</c:v>
                </c:pt>
              </c:numCache>
            </c:numRef>
          </c:val>
          <c:extLst>
            <c:ext xmlns:c16="http://schemas.microsoft.com/office/drawing/2014/chart" uri="{C3380CC4-5D6E-409C-BE32-E72D297353CC}">
              <c16:uniqueId val="{0000000C-08B3-4AE1-A9ED-59AD67C94B0B}"/>
            </c:ext>
          </c:extLst>
        </c:ser>
        <c:ser>
          <c:idx val="4"/>
          <c:order val="1"/>
          <c:tx>
            <c:v>Aceptable</c:v>
          </c:tx>
          <c:spPr>
            <a:solidFill>
              <a:schemeClr val="accent5"/>
            </a:solidFill>
            <a:ln>
              <a:solidFill>
                <a:schemeClr val="accent3">
                  <a:lumMod val="50000"/>
                </a:schemeClr>
              </a:solidFill>
            </a:ln>
            <a:effectLst/>
          </c:spPr>
          <c:cat>
            <c:strRef>
              <c:f>'Resultados ISO 27001'!$A$2:$A$8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'Resultados ISO 27001'!$H$2:$H$8</c:f>
              <c:numCache>
                <c:formatCode>General</c:formatCode>
                <c:ptCount val="7"/>
                <c:pt idx="0">
                  <c:v>4</c:v>
                </c:pt>
                <c:pt idx="1">
                  <c:v>4</c:v>
                </c:pt>
                <c:pt idx="2">
                  <c:v>4</c:v>
                </c:pt>
                <c:pt idx="3">
                  <c:v>4</c:v>
                </c:pt>
                <c:pt idx="4">
                  <c:v>4</c:v>
                </c:pt>
                <c:pt idx="5">
                  <c:v>4</c:v>
                </c:pt>
                <c:pt idx="6">
                  <c:v>4</c:v>
                </c:pt>
              </c:numCache>
            </c:numRef>
          </c:val>
          <c:extLst>
            <c:ext xmlns:c16="http://schemas.microsoft.com/office/drawing/2014/chart" uri="{C3380CC4-5D6E-409C-BE32-E72D297353CC}">
              <c16:uniqueId val="{0000000B-08B3-4AE1-A9ED-59AD67C94B0B}"/>
            </c:ext>
          </c:extLst>
        </c:ser>
        <c:ser>
          <c:idx val="3"/>
          <c:order val="2"/>
          <c:tx>
            <c:v>Suficiente</c:v>
          </c:tx>
          <c:spPr>
            <a:solidFill>
              <a:schemeClr val="accent4"/>
            </a:solidFill>
            <a:ln>
              <a:solidFill>
                <a:schemeClr val="accent3">
                  <a:lumMod val="50000"/>
                </a:schemeClr>
              </a:solidFill>
            </a:ln>
            <a:effectLst/>
          </c:spPr>
          <c:cat>
            <c:strRef>
              <c:f>'Resultados ISO 27001'!$A$2:$A$8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'Resultados ISO 27001'!$I$2:$I$8</c:f>
              <c:numCache>
                <c:formatCode>General</c:formatCode>
                <c:ptCount val="7"/>
                <c:pt idx="0">
                  <c:v>3</c:v>
                </c:pt>
                <c:pt idx="1">
                  <c:v>3</c:v>
                </c:pt>
                <c:pt idx="2">
                  <c:v>3</c:v>
                </c:pt>
                <c:pt idx="3">
                  <c:v>3</c:v>
                </c:pt>
                <c:pt idx="4">
                  <c:v>3</c:v>
                </c:pt>
                <c:pt idx="5">
                  <c:v>3</c:v>
                </c:pt>
                <c:pt idx="6">
                  <c:v>3</c:v>
                </c:pt>
              </c:numCache>
            </c:numRef>
          </c:val>
          <c:extLst>
            <c:ext xmlns:c16="http://schemas.microsoft.com/office/drawing/2014/chart" uri="{C3380CC4-5D6E-409C-BE32-E72D297353CC}">
              <c16:uniqueId val="{0000000A-08B3-4AE1-A9ED-59AD67C94B0B}"/>
            </c:ext>
          </c:extLst>
        </c:ser>
        <c:ser>
          <c:idx val="2"/>
          <c:order val="3"/>
          <c:tx>
            <c:v>Mejorable</c:v>
          </c:tx>
          <c:spPr>
            <a:solidFill>
              <a:schemeClr val="accent3"/>
            </a:solidFill>
            <a:ln>
              <a:solidFill>
                <a:schemeClr val="accent3">
                  <a:lumMod val="50000"/>
                </a:schemeClr>
              </a:solidFill>
            </a:ln>
            <a:effectLst/>
          </c:spPr>
          <c:cat>
            <c:strRef>
              <c:f>'Resultados ISO 27001'!$A$2:$A$8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'Resultados ISO 27001'!$J$2:$J$8</c:f>
              <c:numCache>
                <c:formatCode>General</c:formatCode>
                <c:ptCount val="7"/>
                <c:pt idx="0">
                  <c:v>2</c:v>
                </c:pt>
                <c:pt idx="1">
                  <c:v>2</c:v>
                </c:pt>
                <c:pt idx="2">
                  <c:v>2</c:v>
                </c:pt>
                <c:pt idx="3">
                  <c:v>2</c:v>
                </c:pt>
                <c:pt idx="4">
                  <c:v>2</c:v>
                </c:pt>
                <c:pt idx="5">
                  <c:v>2</c:v>
                </c:pt>
                <c:pt idx="6">
                  <c:v>2</c:v>
                </c:pt>
              </c:numCache>
            </c:numRef>
          </c:val>
          <c:extLst>
            <c:ext xmlns:c16="http://schemas.microsoft.com/office/drawing/2014/chart" uri="{C3380CC4-5D6E-409C-BE32-E72D297353CC}">
              <c16:uniqueId val="{00000009-08B3-4AE1-A9ED-59AD67C94B0B}"/>
            </c:ext>
          </c:extLst>
        </c:ser>
        <c:ser>
          <c:idx val="0"/>
          <c:order val="4"/>
          <c:tx>
            <c:v>Insuficiente</c:v>
          </c:tx>
          <c:spPr>
            <a:solidFill>
              <a:schemeClr val="accent1"/>
            </a:solidFill>
            <a:ln>
              <a:solidFill>
                <a:schemeClr val="accent3">
                  <a:lumMod val="50000"/>
                </a:schemeClr>
              </a:solidFill>
            </a:ln>
            <a:effectLst/>
          </c:spPr>
          <c:cat>
            <c:strRef>
              <c:f>'Resultados ISO 27001'!$A$2:$A$8</c:f>
              <c:strCache>
                <c:ptCount val="7"/>
                <c:pt idx="0">
                  <c:v>4- Contexto de la organización</c:v>
                </c:pt>
                <c:pt idx="1">
                  <c:v>5- Liderazgo</c:v>
                </c:pt>
                <c:pt idx="2">
                  <c:v>6- Planificación</c:v>
                </c:pt>
                <c:pt idx="3">
                  <c:v>7- Soporte</c:v>
                </c:pt>
                <c:pt idx="4">
                  <c:v>8- Operación</c:v>
                </c:pt>
                <c:pt idx="5">
                  <c:v>9- Evaluación del desempeño</c:v>
                </c:pt>
                <c:pt idx="6">
                  <c:v>10- Mejora</c:v>
                </c:pt>
              </c:strCache>
            </c:strRef>
          </c:cat>
          <c:val>
            <c:numRef>
              <c:f>'Resultados ISO 27001'!$K$2:$K$8</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7-08B3-4AE1-A9ED-59AD67C94B0B}"/>
            </c:ext>
          </c:extLst>
        </c:ser>
        <c:ser>
          <c:idx val="1"/>
          <c:order val="5"/>
          <c:tx>
            <c:v>Obtenido</c:v>
          </c:tx>
          <c:spPr>
            <a:solidFill>
              <a:schemeClr val="accent2"/>
            </a:solidFill>
            <a:ln>
              <a:noFill/>
            </a:ln>
            <a:effectLst/>
          </c:spPr>
          <c:val>
            <c:numRef>
              <c:f>'Resultados ISO 27001'!$C$2:$C$8</c:f>
              <c:numCache>
                <c:formatCode>General</c:formatCode>
                <c:ptCount val="7"/>
                <c:pt idx="0">
                  <c:v>0.66666666666666663</c:v>
                </c:pt>
                <c:pt idx="1">
                  <c:v>0.66666666666666663</c:v>
                </c:pt>
                <c:pt idx="2">
                  <c:v>0.5</c:v>
                </c:pt>
                <c:pt idx="3">
                  <c:v>1.2</c:v>
                </c:pt>
                <c:pt idx="4">
                  <c:v>0</c:v>
                </c:pt>
                <c:pt idx="5">
                  <c:v>0</c:v>
                </c:pt>
                <c:pt idx="6">
                  <c:v>0</c:v>
                </c:pt>
              </c:numCache>
            </c:numRef>
          </c:val>
          <c:extLst>
            <c:ext xmlns:c16="http://schemas.microsoft.com/office/drawing/2014/chart" uri="{C3380CC4-5D6E-409C-BE32-E72D297353CC}">
              <c16:uniqueId val="{0000000D-08B3-4AE1-A9ED-59AD67C94B0B}"/>
            </c:ext>
          </c:extLst>
        </c:ser>
        <c:dLbls>
          <c:showLegendKey val="0"/>
          <c:showVal val="0"/>
          <c:showCatName val="0"/>
          <c:showSerName val="0"/>
          <c:showPercent val="0"/>
          <c:showBubbleSize val="0"/>
        </c:dLbls>
        <c:axId val="736318048"/>
        <c:axId val="736318376"/>
      </c:radarChart>
      <c:catAx>
        <c:axId val="73631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6318376"/>
        <c:crosses val="autoZero"/>
        <c:auto val="1"/>
        <c:lblAlgn val="ctr"/>
        <c:lblOffset val="100"/>
        <c:noMultiLvlLbl val="0"/>
      </c:catAx>
      <c:valAx>
        <c:axId val="736318376"/>
        <c:scaling>
          <c:orientation val="minMax"/>
          <c:max val="5"/>
        </c:scaling>
        <c:delete val="0"/>
        <c:axPos val="l"/>
        <c:majorGridlines>
          <c:spPr>
            <a:ln w="9525" cap="flat" cmpd="sng" algn="ctr">
              <a:solidFill>
                <a:schemeClr val="accent3">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6318048"/>
        <c:crosses val="autoZero"/>
        <c:crossBetween val="between"/>
      </c:valAx>
      <c:spPr>
        <a:noFill/>
        <a:ln>
          <a:noFill/>
        </a:ln>
        <a:effectLst/>
      </c:spPr>
    </c:plotArea>
    <c:legend>
      <c:legendPos val="t"/>
      <c:layout>
        <c:manualLayout>
          <c:xMode val="edge"/>
          <c:yMode val="edge"/>
          <c:x val="0.84586739165204727"/>
          <c:y val="0.33857007015276663"/>
          <c:w val="0.11039331106299242"/>
          <c:h val="0.386645880661730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1143453</xdr:colOff>
      <xdr:row>17</xdr:row>
      <xdr:rowOff>29709</xdr:rowOff>
    </xdr:from>
    <xdr:to>
      <xdr:col>13</xdr:col>
      <xdr:colOff>2952750</xdr:colOff>
      <xdr:row>43</xdr:row>
      <xdr:rowOff>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482203</xdr:colOff>
      <xdr:row>17</xdr:row>
      <xdr:rowOff>39289</xdr:rowOff>
    </xdr:from>
    <xdr:to>
      <xdr:col>10</xdr:col>
      <xdr:colOff>349250</xdr:colOff>
      <xdr:row>42</xdr:row>
      <xdr:rowOff>158750</xdr:rowOff>
    </xdr:to>
    <xdr:graphicFrame macro="">
      <xdr:nvGraphicFramePr>
        <xdr:cNvPr id="3" name="Gráfico 2">
          <a:extLst>
            <a:ext uri="{FF2B5EF4-FFF2-40B4-BE49-F238E27FC236}">
              <a16:creationId xmlns:a16="http://schemas.microsoft.com/office/drawing/2014/main" id="{965CD75A-24AA-4EDA-97B2-F94257C4B3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61912</xdr:rowOff>
    </xdr:from>
    <xdr:to>
      <xdr:col>8</xdr:col>
      <xdr:colOff>152400</xdr:colOff>
      <xdr:row>37</xdr:row>
      <xdr:rowOff>19050</xdr:rowOff>
    </xdr:to>
    <xdr:graphicFrame macro="">
      <xdr:nvGraphicFramePr>
        <xdr:cNvPr id="2" name="Gráfico 1">
          <a:extLst>
            <a:ext uri="{FF2B5EF4-FFF2-40B4-BE49-F238E27FC236}">
              <a16:creationId xmlns:a16="http://schemas.microsoft.com/office/drawing/2014/main" id="{5C17D797-5430-45E4-B095-088019B274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754173</xdr:colOff>
      <xdr:row>11</xdr:row>
      <xdr:rowOff>39120</xdr:rowOff>
    </xdr:from>
    <xdr:to>
      <xdr:col>25</xdr:col>
      <xdr:colOff>228600</xdr:colOff>
      <xdr:row>37</xdr:row>
      <xdr:rowOff>171450</xdr:rowOff>
    </xdr:to>
    <xdr:graphicFrame macro="">
      <xdr:nvGraphicFramePr>
        <xdr:cNvPr id="6" name="Gráfico 5">
          <a:extLst>
            <a:ext uri="{FF2B5EF4-FFF2-40B4-BE49-F238E27FC236}">
              <a16:creationId xmlns:a16="http://schemas.microsoft.com/office/drawing/2014/main" id="{656BB1D9-3565-4FBA-99DB-DBA153A392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65"/>
  <sheetViews>
    <sheetView tabSelected="1" topLeftCell="A97" zoomScale="70" zoomScaleNormal="70" workbookViewId="0">
      <selection activeCell="L6" sqref="L6"/>
    </sheetView>
  </sheetViews>
  <sheetFormatPr baseColWidth="10" defaultRowHeight="15"/>
  <cols>
    <col min="1" max="1" width="10.85546875" style="1"/>
    <col min="2" max="2" width="5.42578125" customWidth="1"/>
    <col min="3" max="3" width="8" customWidth="1"/>
    <col min="4" max="4" width="11.42578125" customWidth="1"/>
    <col min="8" max="8" width="10.85546875" customWidth="1"/>
    <col min="9" max="9" width="25.7109375" customWidth="1"/>
    <col min="10" max="10" width="5.85546875" customWidth="1"/>
    <col min="11" max="11" width="11.85546875" bestFit="1" customWidth="1"/>
    <col min="12" max="12" width="24.5703125" style="24" customWidth="1"/>
    <col min="13" max="13" width="38.140625" customWidth="1"/>
  </cols>
  <sheetData>
    <row r="2" spans="1:13">
      <c r="A2" s="40" t="s">
        <v>114</v>
      </c>
      <c r="B2" s="40"/>
      <c r="C2" s="40"/>
      <c r="D2" s="40"/>
      <c r="E2" s="40"/>
      <c r="F2" s="40"/>
      <c r="G2" s="40"/>
      <c r="H2" s="40"/>
      <c r="I2" s="2" t="s">
        <v>115</v>
      </c>
      <c r="J2" s="2" t="s">
        <v>116</v>
      </c>
      <c r="K2" s="2" t="s">
        <v>117</v>
      </c>
      <c r="L2" s="13" t="s">
        <v>350</v>
      </c>
      <c r="M2" s="13" t="s">
        <v>287</v>
      </c>
    </row>
    <row r="3" spans="1:13" ht="15" customHeight="1">
      <c r="A3" s="38" t="s">
        <v>168</v>
      </c>
      <c r="B3" s="38"/>
      <c r="C3" s="38"/>
      <c r="D3" s="38"/>
      <c r="E3" s="38"/>
      <c r="F3" s="38"/>
      <c r="G3" s="38"/>
      <c r="H3" s="38"/>
      <c r="I3" s="3"/>
      <c r="J3" s="3"/>
      <c r="K3" s="3">
        <f>K4</f>
        <v>0</v>
      </c>
      <c r="L3" s="23">
        <f>K3/5</f>
        <v>0</v>
      </c>
    </row>
    <row r="4" spans="1:13" ht="15" customHeight="1">
      <c r="A4" s="40"/>
      <c r="B4" s="36" t="s">
        <v>174</v>
      </c>
      <c r="C4" s="36"/>
      <c r="D4" s="36"/>
      <c r="E4" s="36"/>
      <c r="F4" s="36"/>
      <c r="G4" s="36"/>
      <c r="H4" s="36"/>
      <c r="I4" s="4"/>
      <c r="J4" s="4"/>
      <c r="K4" s="4">
        <f>(J5+J6)/2</f>
        <v>0</v>
      </c>
      <c r="L4" s="24">
        <f>K4/5</f>
        <v>0</v>
      </c>
    </row>
    <row r="5" spans="1:13" ht="75">
      <c r="A5" s="40"/>
      <c r="B5" s="39"/>
      <c r="C5" s="5" t="s">
        <v>0</v>
      </c>
      <c r="D5" s="37" t="s">
        <v>124</v>
      </c>
      <c r="E5" s="37"/>
      <c r="F5" s="37"/>
      <c r="G5" s="37"/>
      <c r="H5" s="37"/>
      <c r="I5" s="7" t="s">
        <v>119</v>
      </c>
      <c r="J5" s="14" t="str">
        <f>LEFT(I5,1)</f>
        <v>0</v>
      </c>
      <c r="K5" s="5"/>
      <c r="M5" s="18" t="s">
        <v>288</v>
      </c>
    </row>
    <row r="6" spans="1:13" ht="75">
      <c r="A6" s="40"/>
      <c r="B6" s="39"/>
      <c r="C6" s="5" t="s">
        <v>1</v>
      </c>
      <c r="D6" s="37" t="s">
        <v>125</v>
      </c>
      <c r="E6" s="37"/>
      <c r="F6" s="37"/>
      <c r="G6" s="37"/>
      <c r="H6" s="37"/>
      <c r="I6" s="7" t="s">
        <v>119</v>
      </c>
      <c r="J6" s="5" t="str">
        <f>LEFT(I6,1)</f>
        <v>0</v>
      </c>
      <c r="K6" s="5"/>
      <c r="M6" s="18" t="s">
        <v>288</v>
      </c>
    </row>
    <row r="7" spans="1:13">
      <c r="A7" s="38" t="s">
        <v>167</v>
      </c>
      <c r="B7" s="38"/>
      <c r="C7" s="38"/>
      <c r="D7" s="38"/>
      <c r="E7" s="38"/>
      <c r="F7" s="38"/>
      <c r="G7" s="38"/>
      <c r="H7" s="38"/>
      <c r="I7" s="3"/>
      <c r="J7" s="3"/>
      <c r="K7" s="3">
        <f>(K8+K14)/2</f>
        <v>1.8</v>
      </c>
      <c r="L7" s="23">
        <f>K7/5</f>
        <v>0.36</v>
      </c>
      <c r="M7" s="19"/>
    </row>
    <row r="8" spans="1:13">
      <c r="A8" s="40"/>
      <c r="B8" s="36" t="s">
        <v>175</v>
      </c>
      <c r="C8" s="36"/>
      <c r="D8" s="36"/>
      <c r="E8" s="36"/>
      <c r="F8" s="36"/>
      <c r="G8" s="36"/>
      <c r="H8" s="36"/>
      <c r="I8" s="4"/>
      <c r="J8" s="4"/>
      <c r="K8" s="4">
        <f>(J9+J10+J11+J12+J13)/5</f>
        <v>0.6</v>
      </c>
      <c r="M8" s="19"/>
    </row>
    <row r="9" spans="1:13" ht="165">
      <c r="A9" s="40"/>
      <c r="B9" s="39"/>
      <c r="C9" s="5" t="s">
        <v>2</v>
      </c>
      <c r="D9" s="37" t="s">
        <v>126</v>
      </c>
      <c r="E9" s="37"/>
      <c r="F9" s="37"/>
      <c r="G9" s="37"/>
      <c r="H9" s="37"/>
      <c r="I9" s="7" t="s">
        <v>121</v>
      </c>
      <c r="J9" s="5" t="str">
        <f t="shared" ref="J9:J69" si="0">LEFT(I9,1)</f>
        <v>3</v>
      </c>
      <c r="K9" s="5"/>
      <c r="M9" s="18" t="s">
        <v>289</v>
      </c>
    </row>
    <row r="10" spans="1:13" ht="30">
      <c r="A10" s="40"/>
      <c r="B10" s="39"/>
      <c r="C10" s="5" t="s">
        <v>3</v>
      </c>
      <c r="D10" s="37" t="s">
        <v>127</v>
      </c>
      <c r="E10" s="37"/>
      <c r="F10" s="37"/>
      <c r="G10" s="37"/>
      <c r="H10" s="37"/>
      <c r="I10" s="7" t="s">
        <v>119</v>
      </c>
      <c r="J10" s="5" t="str">
        <f t="shared" si="0"/>
        <v>0</v>
      </c>
      <c r="K10" s="5"/>
      <c r="M10" s="18" t="s">
        <v>290</v>
      </c>
    </row>
    <row r="11" spans="1:13" ht="60">
      <c r="A11" s="40"/>
      <c r="B11" s="39"/>
      <c r="C11" s="5" t="s">
        <v>4</v>
      </c>
      <c r="D11" s="37" t="s">
        <v>128</v>
      </c>
      <c r="E11" s="37"/>
      <c r="F11" s="37"/>
      <c r="G11" s="37"/>
      <c r="H11" s="37"/>
      <c r="I11" s="7" t="s">
        <v>119</v>
      </c>
      <c r="J11" s="5" t="str">
        <f t="shared" si="0"/>
        <v>0</v>
      </c>
      <c r="K11" s="5"/>
      <c r="M11" s="18" t="s">
        <v>291</v>
      </c>
    </row>
    <row r="12" spans="1:13" ht="60">
      <c r="A12" s="40"/>
      <c r="B12" s="39"/>
      <c r="C12" s="5" t="s">
        <v>5</v>
      </c>
      <c r="D12" s="37" t="s">
        <v>129</v>
      </c>
      <c r="E12" s="37"/>
      <c r="F12" s="37"/>
      <c r="G12" s="37"/>
      <c r="H12" s="37"/>
      <c r="I12" s="7" t="s">
        <v>119</v>
      </c>
      <c r="J12" s="5" t="str">
        <f t="shared" si="0"/>
        <v>0</v>
      </c>
      <c r="K12" s="5"/>
      <c r="M12" s="18" t="s">
        <v>292</v>
      </c>
    </row>
    <row r="13" spans="1:13" ht="60">
      <c r="A13" s="40"/>
      <c r="B13" s="39"/>
      <c r="C13" s="5" t="s">
        <v>6</v>
      </c>
      <c r="D13" s="37" t="s">
        <v>130</v>
      </c>
      <c r="E13" s="37"/>
      <c r="F13" s="37"/>
      <c r="G13" s="37"/>
      <c r="H13" s="37"/>
      <c r="I13" s="7" t="s">
        <v>119</v>
      </c>
      <c r="J13" s="5" t="str">
        <f t="shared" si="0"/>
        <v>0</v>
      </c>
      <c r="K13" s="5"/>
      <c r="M13" s="18" t="s">
        <v>293</v>
      </c>
    </row>
    <row r="14" spans="1:13">
      <c r="A14" s="40"/>
      <c r="B14" s="36" t="s">
        <v>176</v>
      </c>
      <c r="C14" s="36"/>
      <c r="D14" s="36"/>
      <c r="E14" s="36"/>
      <c r="F14" s="36"/>
      <c r="G14" s="36"/>
      <c r="H14" s="36"/>
      <c r="I14" s="4"/>
      <c r="J14" s="4"/>
      <c r="K14" s="4">
        <f>(J15+J16)/2</f>
        <v>3</v>
      </c>
      <c r="M14" s="19"/>
    </row>
    <row r="15" spans="1:13" ht="105">
      <c r="A15" s="40"/>
      <c r="B15" s="39"/>
      <c r="C15" s="5" t="s">
        <v>7</v>
      </c>
      <c r="D15" s="37" t="s">
        <v>131</v>
      </c>
      <c r="E15" s="37"/>
      <c r="F15" s="37"/>
      <c r="G15" s="37"/>
      <c r="H15" s="37"/>
      <c r="I15" s="7" t="s">
        <v>121</v>
      </c>
      <c r="J15" s="5" t="str">
        <f t="shared" si="0"/>
        <v>3</v>
      </c>
      <c r="K15" s="5"/>
      <c r="M15" s="18" t="s">
        <v>294</v>
      </c>
    </row>
    <row r="16" spans="1:13" ht="105">
      <c r="A16" s="40"/>
      <c r="B16" s="39"/>
      <c r="C16" s="5" t="s">
        <v>8</v>
      </c>
      <c r="D16" s="37" t="s">
        <v>132</v>
      </c>
      <c r="E16" s="37"/>
      <c r="F16" s="37"/>
      <c r="G16" s="37"/>
      <c r="H16" s="37"/>
      <c r="I16" s="7" t="s">
        <v>121</v>
      </c>
      <c r="J16" s="5" t="str">
        <f t="shared" si="0"/>
        <v>3</v>
      </c>
      <c r="K16" s="5"/>
      <c r="M16" s="18" t="s">
        <v>295</v>
      </c>
    </row>
    <row r="17" spans="1:13">
      <c r="A17" s="38" t="s">
        <v>166</v>
      </c>
      <c r="B17" s="38"/>
      <c r="C17" s="38"/>
      <c r="D17" s="38"/>
      <c r="E17" s="38"/>
      <c r="F17" s="38"/>
      <c r="G17" s="38"/>
      <c r="H17" s="38"/>
      <c r="I17" s="3"/>
      <c r="J17" s="3"/>
      <c r="K17" s="3">
        <f>(K18+K21+K25)/3</f>
        <v>1.7777777777777779</v>
      </c>
      <c r="L17" s="23">
        <f>K17/5</f>
        <v>0.35555555555555557</v>
      </c>
      <c r="M17" s="19"/>
    </row>
    <row r="18" spans="1:13">
      <c r="A18" s="40"/>
      <c r="B18" s="36" t="s">
        <v>177</v>
      </c>
      <c r="C18" s="36"/>
      <c r="D18" s="36"/>
      <c r="E18" s="36"/>
      <c r="F18" s="36"/>
      <c r="G18" s="36"/>
      <c r="H18" s="36"/>
      <c r="I18" s="4"/>
      <c r="J18" s="4"/>
      <c r="K18" s="4">
        <f>(J19+J20)/2</f>
        <v>2</v>
      </c>
      <c r="M18" s="19"/>
    </row>
    <row r="19" spans="1:13" ht="30">
      <c r="A19" s="40"/>
      <c r="B19" s="39"/>
      <c r="C19" s="5" t="s">
        <v>9</v>
      </c>
      <c r="D19" s="37" t="s">
        <v>133</v>
      </c>
      <c r="E19" s="37"/>
      <c r="F19" s="37"/>
      <c r="G19" s="37"/>
      <c r="H19" s="37"/>
      <c r="I19" s="7" t="s">
        <v>118</v>
      </c>
      <c r="J19" s="5" t="str">
        <f t="shared" si="0"/>
        <v>1</v>
      </c>
      <c r="K19" s="5"/>
      <c r="M19" s="18" t="s">
        <v>296</v>
      </c>
    </row>
    <row r="20" spans="1:13" ht="105">
      <c r="A20" s="40"/>
      <c r="B20" s="39"/>
      <c r="C20" s="5" t="s">
        <v>10</v>
      </c>
      <c r="D20" s="37" t="s">
        <v>134</v>
      </c>
      <c r="E20" s="37"/>
      <c r="F20" s="37"/>
      <c r="G20" s="37"/>
      <c r="H20" s="37"/>
      <c r="I20" s="7" t="s">
        <v>121</v>
      </c>
      <c r="J20" s="5" t="str">
        <f t="shared" si="0"/>
        <v>3</v>
      </c>
      <c r="K20" s="5"/>
      <c r="M20" s="18" t="s">
        <v>297</v>
      </c>
    </row>
    <row r="21" spans="1:13">
      <c r="A21" s="40"/>
      <c r="B21" s="36" t="s">
        <v>178</v>
      </c>
      <c r="C21" s="36"/>
      <c r="D21" s="36"/>
      <c r="E21" s="36"/>
      <c r="F21" s="36"/>
      <c r="G21" s="36"/>
      <c r="H21" s="36"/>
      <c r="I21" s="4"/>
      <c r="J21" s="4"/>
      <c r="K21" s="4">
        <f>(J22+J23+J24)/3</f>
        <v>0.33333333333333331</v>
      </c>
      <c r="M21" s="19"/>
    </row>
    <row r="22" spans="1:13">
      <c r="A22" s="40"/>
      <c r="B22" s="39"/>
      <c r="C22" s="5" t="s">
        <v>11</v>
      </c>
      <c r="D22" s="37" t="s">
        <v>135</v>
      </c>
      <c r="E22" s="37"/>
      <c r="F22" s="37"/>
      <c r="G22" s="37"/>
      <c r="H22" s="37"/>
      <c r="I22" s="7" t="s">
        <v>119</v>
      </c>
      <c r="J22" s="5" t="str">
        <f t="shared" si="0"/>
        <v>0</v>
      </c>
      <c r="K22" s="5"/>
      <c r="M22" s="18" t="s">
        <v>298</v>
      </c>
    </row>
    <row r="23" spans="1:13" ht="105">
      <c r="A23" s="40"/>
      <c r="B23" s="39"/>
      <c r="C23" s="5" t="s">
        <v>12</v>
      </c>
      <c r="D23" s="37" t="s">
        <v>136</v>
      </c>
      <c r="E23" s="37"/>
      <c r="F23" s="37"/>
      <c r="G23" s="37"/>
      <c r="H23" s="37"/>
      <c r="I23" s="7" t="s">
        <v>118</v>
      </c>
      <c r="J23" s="5" t="str">
        <f t="shared" si="0"/>
        <v>1</v>
      </c>
      <c r="K23" s="5"/>
      <c r="M23" s="20" t="s">
        <v>299</v>
      </c>
    </row>
    <row r="24" spans="1:13">
      <c r="A24" s="40"/>
      <c r="B24" s="39"/>
      <c r="C24" s="5" t="s">
        <v>13</v>
      </c>
      <c r="D24" s="37" t="s">
        <v>137</v>
      </c>
      <c r="E24" s="37"/>
      <c r="F24" s="37"/>
      <c r="G24" s="37"/>
      <c r="H24" s="37"/>
      <c r="I24" s="7" t="s">
        <v>119</v>
      </c>
      <c r="J24" s="5" t="str">
        <f t="shared" si="0"/>
        <v>0</v>
      </c>
      <c r="K24" s="5"/>
      <c r="M24" s="18" t="s">
        <v>298</v>
      </c>
    </row>
    <row r="25" spans="1:13">
      <c r="A25" s="40"/>
      <c r="B25" s="36" t="s">
        <v>179</v>
      </c>
      <c r="C25" s="36"/>
      <c r="D25" s="36"/>
      <c r="E25" s="36"/>
      <c r="F25" s="36"/>
      <c r="G25" s="36"/>
      <c r="H25" s="36"/>
      <c r="I25" s="4"/>
      <c r="J25" s="4"/>
      <c r="K25" s="4">
        <f>J26/1</f>
        <v>3</v>
      </c>
      <c r="M25" s="19"/>
    </row>
    <row r="26" spans="1:13" ht="105">
      <c r="A26" s="40"/>
      <c r="B26" s="6"/>
      <c r="C26" s="5" t="s">
        <v>14</v>
      </c>
      <c r="D26" s="37" t="s">
        <v>138</v>
      </c>
      <c r="E26" s="37"/>
      <c r="F26" s="37"/>
      <c r="G26" s="37"/>
      <c r="H26" s="37"/>
      <c r="I26" s="7" t="s">
        <v>121</v>
      </c>
      <c r="J26" s="5" t="str">
        <f t="shared" si="0"/>
        <v>3</v>
      </c>
      <c r="K26" s="5"/>
      <c r="M26" s="20" t="s">
        <v>300</v>
      </c>
    </row>
    <row r="27" spans="1:13">
      <c r="A27" s="38" t="s">
        <v>165</v>
      </c>
      <c r="B27" s="38"/>
      <c r="C27" s="38"/>
      <c r="D27" s="38"/>
      <c r="E27" s="38"/>
      <c r="F27" s="38"/>
      <c r="G27" s="38"/>
      <c r="H27" s="38"/>
      <c r="I27" s="3"/>
      <c r="J27" s="3"/>
      <c r="K27" s="3">
        <f>(K28+K33+K37)/3</f>
        <v>0.86111111111111116</v>
      </c>
      <c r="L27" s="23">
        <f>K27/5</f>
        <v>0.17222222222222222</v>
      </c>
      <c r="M27" s="19"/>
    </row>
    <row r="28" spans="1:13">
      <c r="A28" s="40"/>
      <c r="B28" s="36" t="s">
        <v>180</v>
      </c>
      <c r="C28" s="36"/>
      <c r="D28" s="36"/>
      <c r="E28" s="36"/>
      <c r="F28" s="36"/>
      <c r="G28" s="36"/>
      <c r="H28" s="36"/>
      <c r="I28" s="4"/>
      <c r="J28" s="4"/>
      <c r="K28" s="4">
        <f>(J29+J30+J31+J32)/4</f>
        <v>1.25</v>
      </c>
      <c r="M28" s="19"/>
    </row>
    <row r="29" spans="1:13" ht="165">
      <c r="A29" s="40"/>
      <c r="B29" s="39"/>
      <c r="C29" s="5" t="s">
        <v>15</v>
      </c>
      <c r="D29" s="37" t="s">
        <v>139</v>
      </c>
      <c r="E29" s="37"/>
      <c r="F29" s="37"/>
      <c r="G29" s="37"/>
      <c r="H29" s="37"/>
      <c r="I29" s="7" t="s">
        <v>120</v>
      </c>
      <c r="J29" s="5" t="str">
        <f t="shared" si="0"/>
        <v>2</v>
      </c>
      <c r="K29" s="5"/>
      <c r="M29" s="20" t="s">
        <v>301</v>
      </c>
    </row>
    <row r="30" spans="1:13" ht="165">
      <c r="A30" s="40"/>
      <c r="B30" s="39"/>
      <c r="C30" s="5" t="s">
        <v>16</v>
      </c>
      <c r="D30" s="37" t="s">
        <v>140</v>
      </c>
      <c r="E30" s="37"/>
      <c r="F30" s="37"/>
      <c r="G30" s="37"/>
      <c r="H30" s="37"/>
      <c r="I30" s="7" t="s">
        <v>120</v>
      </c>
      <c r="J30" s="5" t="str">
        <f t="shared" si="0"/>
        <v>2</v>
      </c>
      <c r="K30" s="5"/>
      <c r="M30" s="20" t="s">
        <v>301</v>
      </c>
    </row>
    <row r="31" spans="1:13" ht="75">
      <c r="A31" s="40"/>
      <c r="B31" s="39"/>
      <c r="C31" s="5" t="s">
        <v>17</v>
      </c>
      <c r="D31" s="37" t="s">
        <v>141</v>
      </c>
      <c r="E31" s="37"/>
      <c r="F31" s="37"/>
      <c r="G31" s="37"/>
      <c r="H31" s="37"/>
      <c r="I31" s="7" t="s">
        <v>118</v>
      </c>
      <c r="J31" s="5" t="str">
        <f t="shared" si="0"/>
        <v>1</v>
      </c>
      <c r="K31" s="5"/>
      <c r="M31" s="20" t="s">
        <v>302</v>
      </c>
    </row>
    <row r="32" spans="1:13">
      <c r="A32" s="40"/>
      <c r="B32" s="39"/>
      <c r="C32" s="5" t="s">
        <v>18</v>
      </c>
      <c r="D32" s="37" t="s">
        <v>142</v>
      </c>
      <c r="E32" s="37"/>
      <c r="F32" s="37"/>
      <c r="G32" s="37"/>
      <c r="H32" s="37"/>
      <c r="I32" s="7" t="s">
        <v>119</v>
      </c>
      <c r="J32" s="5" t="str">
        <f t="shared" si="0"/>
        <v>0</v>
      </c>
      <c r="K32" s="5"/>
      <c r="M32" s="18" t="s">
        <v>303</v>
      </c>
    </row>
    <row r="33" spans="1:13">
      <c r="A33" s="40"/>
      <c r="B33" s="36" t="s">
        <v>181</v>
      </c>
      <c r="C33" s="36"/>
      <c r="D33" s="36"/>
      <c r="E33" s="36"/>
      <c r="F33" s="36"/>
      <c r="G33" s="36"/>
      <c r="H33" s="36"/>
      <c r="I33" s="4"/>
      <c r="J33" s="4"/>
      <c r="K33" s="4">
        <f>(J34+J35+J36)/3</f>
        <v>1</v>
      </c>
      <c r="M33" s="19"/>
    </row>
    <row r="34" spans="1:13" ht="60">
      <c r="A34" s="40"/>
      <c r="B34" s="39"/>
      <c r="C34" s="5" t="s">
        <v>19</v>
      </c>
      <c r="D34" s="37" t="s">
        <v>143</v>
      </c>
      <c r="E34" s="37"/>
      <c r="F34" s="37"/>
      <c r="G34" s="37"/>
      <c r="H34" s="37"/>
      <c r="I34" s="7" t="s">
        <v>118</v>
      </c>
      <c r="J34" s="5" t="str">
        <f t="shared" si="0"/>
        <v>1</v>
      </c>
      <c r="K34" s="5"/>
      <c r="M34" s="20" t="s">
        <v>304</v>
      </c>
    </row>
    <row r="35" spans="1:13" ht="45">
      <c r="A35" s="40"/>
      <c r="B35" s="39"/>
      <c r="C35" s="5" t="s">
        <v>20</v>
      </c>
      <c r="D35" s="37" t="s">
        <v>144</v>
      </c>
      <c r="E35" s="37"/>
      <c r="F35" s="37"/>
      <c r="G35" s="37"/>
      <c r="H35" s="37"/>
      <c r="I35" s="7" t="s">
        <v>118</v>
      </c>
      <c r="J35" s="5" t="str">
        <f t="shared" si="0"/>
        <v>1</v>
      </c>
      <c r="K35" s="5"/>
      <c r="M35" s="20" t="s">
        <v>305</v>
      </c>
    </row>
    <row r="36" spans="1:13" ht="45">
      <c r="A36" s="40"/>
      <c r="B36" s="39"/>
      <c r="C36" s="5" t="s">
        <v>21</v>
      </c>
      <c r="D36" s="37" t="s">
        <v>145</v>
      </c>
      <c r="E36" s="37"/>
      <c r="F36" s="37"/>
      <c r="G36" s="37"/>
      <c r="H36" s="37"/>
      <c r="I36" s="7" t="s">
        <v>118</v>
      </c>
      <c r="J36" s="5" t="str">
        <f t="shared" si="0"/>
        <v>1</v>
      </c>
      <c r="K36" s="5"/>
      <c r="M36" s="20" t="s">
        <v>306</v>
      </c>
    </row>
    <row r="37" spans="1:13">
      <c r="A37" s="40"/>
      <c r="B37" s="36" t="s">
        <v>182</v>
      </c>
      <c r="C37" s="36"/>
      <c r="D37" s="36"/>
      <c r="E37" s="36"/>
      <c r="F37" s="36"/>
      <c r="G37" s="36"/>
      <c r="H37" s="36"/>
      <c r="I37" s="4"/>
      <c r="J37" s="4"/>
      <c r="K37" s="4">
        <f>(J38+J39+J40)/3</f>
        <v>0.33333333333333331</v>
      </c>
      <c r="M37" s="19"/>
    </row>
    <row r="38" spans="1:13" ht="45">
      <c r="A38" s="40"/>
      <c r="B38" s="39"/>
      <c r="C38" s="5" t="s">
        <v>22</v>
      </c>
      <c r="D38" s="37" t="s">
        <v>146</v>
      </c>
      <c r="E38" s="37"/>
      <c r="F38" s="37"/>
      <c r="G38" s="37"/>
      <c r="H38" s="37"/>
      <c r="I38" s="7" t="s">
        <v>118</v>
      </c>
      <c r="J38" s="5" t="str">
        <f t="shared" si="0"/>
        <v>1</v>
      </c>
      <c r="K38" s="5"/>
      <c r="M38" s="20" t="s">
        <v>307</v>
      </c>
    </row>
    <row r="39" spans="1:13">
      <c r="A39" s="40"/>
      <c r="B39" s="39"/>
      <c r="C39" s="5" t="s">
        <v>23</v>
      </c>
      <c r="D39" s="37" t="s">
        <v>147</v>
      </c>
      <c r="E39" s="37"/>
      <c r="F39" s="37"/>
      <c r="G39" s="37"/>
      <c r="H39" s="37"/>
      <c r="I39" s="7" t="s">
        <v>119</v>
      </c>
      <c r="J39" s="5" t="str">
        <f t="shared" si="0"/>
        <v>0</v>
      </c>
      <c r="K39" s="5"/>
      <c r="M39" s="18" t="s">
        <v>308</v>
      </c>
    </row>
    <row r="40" spans="1:13">
      <c r="A40" s="40"/>
      <c r="B40" s="39"/>
      <c r="C40" s="5" t="s">
        <v>24</v>
      </c>
      <c r="D40" s="37" t="s">
        <v>148</v>
      </c>
      <c r="E40" s="37"/>
      <c r="F40" s="37"/>
      <c r="G40" s="37"/>
      <c r="H40" s="37"/>
      <c r="I40" s="7" t="s">
        <v>119</v>
      </c>
      <c r="J40" s="5" t="str">
        <f t="shared" si="0"/>
        <v>0</v>
      </c>
      <c r="K40" s="5"/>
      <c r="M40" s="18" t="s">
        <v>308</v>
      </c>
    </row>
    <row r="41" spans="1:13">
      <c r="A41" s="38" t="s">
        <v>164</v>
      </c>
      <c r="B41" s="38"/>
      <c r="C41" s="38"/>
      <c r="D41" s="38"/>
      <c r="E41" s="38"/>
      <c r="F41" s="38"/>
      <c r="G41" s="38"/>
      <c r="H41" s="38"/>
      <c r="I41" s="3"/>
      <c r="J41" s="3"/>
      <c r="K41" s="3">
        <f>(K42+K45+K52+K54)/4</f>
        <v>1.0916666666666668</v>
      </c>
      <c r="L41" s="23">
        <f>K41/5</f>
        <v>0.21833333333333335</v>
      </c>
      <c r="M41" s="19"/>
    </row>
    <row r="42" spans="1:13">
      <c r="A42" s="40"/>
      <c r="B42" s="36" t="s">
        <v>183</v>
      </c>
      <c r="C42" s="36"/>
      <c r="D42" s="36"/>
      <c r="E42" s="36"/>
      <c r="F42" s="36"/>
      <c r="G42" s="36"/>
      <c r="H42" s="36"/>
      <c r="I42" s="4"/>
      <c r="J42" s="4"/>
      <c r="K42" s="4">
        <f>(J43+J44)/2</f>
        <v>2</v>
      </c>
      <c r="M42" s="19"/>
    </row>
    <row r="43" spans="1:13" ht="75">
      <c r="A43" s="40"/>
      <c r="B43" s="39"/>
      <c r="C43" s="5" t="s">
        <v>25</v>
      </c>
      <c r="D43" s="37" t="s">
        <v>149</v>
      </c>
      <c r="E43" s="37"/>
      <c r="F43" s="37"/>
      <c r="G43" s="37"/>
      <c r="H43" s="37"/>
      <c r="I43" s="7" t="s">
        <v>120</v>
      </c>
      <c r="J43" s="5" t="str">
        <f t="shared" si="0"/>
        <v>2</v>
      </c>
      <c r="K43" s="5"/>
      <c r="M43" s="18" t="s">
        <v>309</v>
      </c>
    </row>
    <row r="44" spans="1:13" ht="180">
      <c r="A44" s="40"/>
      <c r="B44" s="39"/>
      <c r="C44" s="5" t="s">
        <v>26</v>
      </c>
      <c r="D44" s="37" t="s">
        <v>150</v>
      </c>
      <c r="E44" s="37"/>
      <c r="F44" s="37"/>
      <c r="G44" s="37"/>
      <c r="H44" s="37"/>
      <c r="I44" s="7" t="s">
        <v>120</v>
      </c>
      <c r="J44" s="5" t="str">
        <f t="shared" si="0"/>
        <v>2</v>
      </c>
      <c r="K44" s="5"/>
      <c r="M44" s="18" t="s">
        <v>310</v>
      </c>
    </row>
    <row r="45" spans="1:13">
      <c r="A45" s="40"/>
      <c r="B45" s="36" t="s">
        <v>184</v>
      </c>
      <c r="C45" s="36"/>
      <c r="D45" s="36"/>
      <c r="E45" s="36"/>
      <c r="F45" s="36"/>
      <c r="G45" s="36"/>
      <c r="H45" s="36"/>
      <c r="I45" s="4"/>
      <c r="J45" s="4"/>
      <c r="K45" s="4">
        <f>(J46+J47+J48+J49+J50+J51)/6</f>
        <v>1.1666666666666667</v>
      </c>
      <c r="M45" s="18"/>
    </row>
    <row r="46" spans="1:13" ht="60">
      <c r="A46" s="40"/>
      <c r="B46" s="39"/>
      <c r="C46" s="5" t="s">
        <v>27</v>
      </c>
      <c r="D46" s="37" t="s">
        <v>151</v>
      </c>
      <c r="E46" s="37"/>
      <c r="F46" s="37"/>
      <c r="G46" s="37"/>
      <c r="H46" s="37"/>
      <c r="I46" s="7" t="s">
        <v>120</v>
      </c>
      <c r="J46" s="5" t="str">
        <f t="shared" si="0"/>
        <v>2</v>
      </c>
      <c r="K46" s="5"/>
      <c r="M46" s="18" t="s">
        <v>311</v>
      </c>
    </row>
    <row r="47" spans="1:13" ht="60">
      <c r="A47" s="40"/>
      <c r="B47" s="39"/>
      <c r="C47" s="5" t="s">
        <v>28</v>
      </c>
      <c r="D47" s="37" t="s">
        <v>152</v>
      </c>
      <c r="E47" s="37"/>
      <c r="F47" s="37"/>
      <c r="G47" s="37"/>
      <c r="H47" s="37"/>
      <c r="I47" s="7" t="s">
        <v>120</v>
      </c>
      <c r="J47" s="5" t="str">
        <f t="shared" si="0"/>
        <v>2</v>
      </c>
      <c r="K47" s="5"/>
      <c r="M47" s="18" t="s">
        <v>311</v>
      </c>
    </row>
    <row r="48" spans="1:13" ht="45">
      <c r="A48" s="40"/>
      <c r="B48" s="39"/>
      <c r="C48" s="5" t="s">
        <v>29</v>
      </c>
      <c r="D48" s="37" t="s">
        <v>153</v>
      </c>
      <c r="E48" s="37"/>
      <c r="F48" s="37"/>
      <c r="G48" s="37"/>
      <c r="H48" s="37"/>
      <c r="I48" s="7" t="s">
        <v>118</v>
      </c>
      <c r="J48" s="5" t="str">
        <f t="shared" si="0"/>
        <v>1</v>
      </c>
      <c r="K48" s="5"/>
      <c r="M48" s="18" t="s">
        <v>312</v>
      </c>
    </row>
    <row r="49" spans="1:13">
      <c r="A49" s="40"/>
      <c r="B49" s="39"/>
      <c r="C49" s="5" t="s">
        <v>30</v>
      </c>
      <c r="D49" s="37" t="s">
        <v>154</v>
      </c>
      <c r="E49" s="37"/>
      <c r="F49" s="37"/>
      <c r="G49" s="37"/>
      <c r="H49" s="37"/>
      <c r="I49" s="7" t="s">
        <v>119</v>
      </c>
      <c r="J49" s="5" t="str">
        <f t="shared" si="0"/>
        <v>0</v>
      </c>
      <c r="K49" s="5"/>
      <c r="M49" s="18" t="s">
        <v>303</v>
      </c>
    </row>
    <row r="50" spans="1:13" ht="210">
      <c r="A50" s="40"/>
      <c r="B50" s="39"/>
      <c r="C50" s="5" t="s">
        <v>31</v>
      </c>
      <c r="D50" s="37" t="s">
        <v>155</v>
      </c>
      <c r="E50" s="37"/>
      <c r="F50" s="37"/>
      <c r="G50" s="37"/>
      <c r="H50" s="37"/>
      <c r="I50" s="7" t="s">
        <v>118</v>
      </c>
      <c r="J50" s="5" t="str">
        <f t="shared" si="0"/>
        <v>1</v>
      </c>
      <c r="K50" s="5"/>
      <c r="M50" s="18" t="s">
        <v>313</v>
      </c>
    </row>
    <row r="51" spans="1:13" ht="210">
      <c r="A51" s="40"/>
      <c r="B51" s="39"/>
      <c r="C51" s="5" t="s">
        <v>32</v>
      </c>
      <c r="D51" s="37" t="s">
        <v>156</v>
      </c>
      <c r="E51" s="37"/>
      <c r="F51" s="37"/>
      <c r="G51" s="37"/>
      <c r="H51" s="37"/>
      <c r="I51" s="7" t="s">
        <v>118</v>
      </c>
      <c r="J51" s="5" t="str">
        <f t="shared" si="0"/>
        <v>1</v>
      </c>
      <c r="K51" s="5"/>
      <c r="M51" s="18" t="s">
        <v>313</v>
      </c>
    </row>
    <row r="52" spans="1:13">
      <c r="A52" s="40"/>
      <c r="B52" s="36" t="s">
        <v>185</v>
      </c>
      <c r="C52" s="36"/>
      <c r="D52" s="36"/>
      <c r="E52" s="36"/>
      <c r="F52" s="36"/>
      <c r="G52" s="36"/>
      <c r="H52" s="36"/>
      <c r="I52" s="4"/>
      <c r="J52" s="4"/>
      <c r="K52" s="4">
        <f>J53/1</f>
        <v>0</v>
      </c>
      <c r="M52" s="19"/>
    </row>
    <row r="53" spans="1:13">
      <c r="A53" s="40"/>
      <c r="B53" s="6"/>
      <c r="C53" s="5" t="s">
        <v>33</v>
      </c>
      <c r="D53" s="37" t="s">
        <v>157</v>
      </c>
      <c r="E53" s="37"/>
      <c r="F53" s="37"/>
      <c r="G53" s="37"/>
      <c r="H53" s="37"/>
      <c r="I53" s="7" t="s">
        <v>119</v>
      </c>
      <c r="J53" s="5" t="str">
        <f t="shared" si="0"/>
        <v>0</v>
      </c>
      <c r="K53" s="5"/>
      <c r="M53" s="18" t="s">
        <v>303</v>
      </c>
    </row>
    <row r="54" spans="1:13">
      <c r="A54" s="40"/>
      <c r="B54" s="36" t="s">
        <v>186</v>
      </c>
      <c r="C54" s="36"/>
      <c r="D54" s="36"/>
      <c r="E54" s="36"/>
      <c r="F54" s="36"/>
      <c r="G54" s="36"/>
      <c r="H54" s="36"/>
      <c r="I54" s="4"/>
      <c r="J54" s="4"/>
      <c r="K54" s="4">
        <f>(J55+J56+J57+J58+J59)/5</f>
        <v>1.2</v>
      </c>
      <c r="M54" s="19"/>
    </row>
    <row r="55" spans="1:13" ht="45">
      <c r="A55" s="40"/>
      <c r="B55" s="39"/>
      <c r="C55" s="5" t="s">
        <v>34</v>
      </c>
      <c r="D55" s="37" t="s">
        <v>158</v>
      </c>
      <c r="E55" s="37"/>
      <c r="F55" s="37"/>
      <c r="G55" s="37"/>
      <c r="H55" s="37"/>
      <c r="I55" s="7" t="s">
        <v>118</v>
      </c>
      <c r="J55" s="5" t="str">
        <f t="shared" si="0"/>
        <v>1</v>
      </c>
      <c r="K55" s="5"/>
      <c r="M55" s="18" t="s">
        <v>314</v>
      </c>
    </row>
    <row r="56" spans="1:13" ht="30">
      <c r="A56" s="40"/>
      <c r="B56" s="39"/>
      <c r="C56" s="5" t="s">
        <v>35</v>
      </c>
      <c r="D56" s="37" t="s">
        <v>159</v>
      </c>
      <c r="E56" s="37"/>
      <c r="F56" s="37"/>
      <c r="G56" s="37"/>
      <c r="H56" s="37"/>
      <c r="I56" s="7" t="s">
        <v>121</v>
      </c>
      <c r="J56" s="5" t="str">
        <f t="shared" si="0"/>
        <v>3</v>
      </c>
      <c r="K56" s="5"/>
      <c r="M56" s="18" t="s">
        <v>315</v>
      </c>
    </row>
    <row r="57" spans="1:13" ht="75">
      <c r="A57" s="40"/>
      <c r="B57" s="39"/>
      <c r="C57" s="5" t="s">
        <v>36</v>
      </c>
      <c r="D57" s="37" t="s">
        <v>160</v>
      </c>
      <c r="E57" s="37"/>
      <c r="F57" s="37"/>
      <c r="G57" s="37"/>
      <c r="H57" s="37"/>
      <c r="I57" s="7" t="s">
        <v>120</v>
      </c>
      <c r="J57" s="5" t="str">
        <f t="shared" si="0"/>
        <v>2</v>
      </c>
      <c r="K57" s="5"/>
      <c r="M57" s="18" t="s">
        <v>316</v>
      </c>
    </row>
    <row r="58" spans="1:13">
      <c r="A58" s="40"/>
      <c r="B58" s="39"/>
      <c r="C58" s="5" t="s">
        <v>37</v>
      </c>
      <c r="D58" s="37" t="s">
        <v>161</v>
      </c>
      <c r="E58" s="37"/>
      <c r="F58" s="37"/>
      <c r="G58" s="37"/>
      <c r="H58" s="37"/>
      <c r="I58" s="7" t="s">
        <v>119</v>
      </c>
      <c r="J58" s="5" t="str">
        <f t="shared" si="0"/>
        <v>0</v>
      </c>
      <c r="K58" s="5"/>
      <c r="M58" s="18" t="s">
        <v>308</v>
      </c>
    </row>
    <row r="59" spans="1:13">
      <c r="A59" s="40"/>
      <c r="B59" s="39"/>
      <c r="C59" s="5" t="s">
        <v>38</v>
      </c>
      <c r="D59" s="37" t="s">
        <v>162</v>
      </c>
      <c r="E59" s="37"/>
      <c r="F59" s="37"/>
      <c r="G59" s="37"/>
      <c r="H59" s="37"/>
      <c r="I59" s="7" t="s">
        <v>119</v>
      </c>
      <c r="J59" s="5" t="str">
        <f t="shared" si="0"/>
        <v>0</v>
      </c>
      <c r="K59" s="5"/>
      <c r="M59" s="18" t="s">
        <v>308</v>
      </c>
    </row>
    <row r="60" spans="1:13">
      <c r="A60" s="38" t="s">
        <v>163</v>
      </c>
      <c r="B60" s="38"/>
      <c r="C60" s="38"/>
      <c r="D60" s="38"/>
      <c r="E60" s="38"/>
      <c r="F60" s="38"/>
      <c r="G60" s="38"/>
      <c r="H60" s="38"/>
      <c r="I60" s="3"/>
      <c r="J60" s="3"/>
      <c r="K60" s="3">
        <f>K61</f>
        <v>0</v>
      </c>
      <c r="L60" s="23">
        <f>K60/5</f>
        <v>0</v>
      </c>
      <c r="M60" s="19"/>
    </row>
    <row r="61" spans="1:13">
      <c r="A61" s="40"/>
      <c r="B61" s="36" t="s">
        <v>169</v>
      </c>
      <c r="C61" s="36"/>
      <c r="D61" s="36"/>
      <c r="E61" s="36"/>
      <c r="F61" s="36"/>
      <c r="G61" s="36"/>
      <c r="H61" s="36"/>
      <c r="I61" s="4"/>
      <c r="J61" s="4"/>
      <c r="K61" s="4">
        <f>(J62+J63)/2</f>
        <v>0</v>
      </c>
      <c r="M61" s="19"/>
    </row>
    <row r="62" spans="1:13">
      <c r="A62" s="40"/>
      <c r="B62" s="39"/>
      <c r="C62" s="5" t="s">
        <v>39</v>
      </c>
      <c r="D62" s="37" t="s">
        <v>170</v>
      </c>
      <c r="E62" s="37"/>
      <c r="F62" s="37"/>
      <c r="G62" s="37"/>
      <c r="H62" s="37"/>
      <c r="I62" s="7" t="s">
        <v>119</v>
      </c>
      <c r="J62" s="5" t="str">
        <f t="shared" si="0"/>
        <v>0</v>
      </c>
      <c r="K62" s="5"/>
      <c r="M62" s="18" t="s">
        <v>308</v>
      </c>
    </row>
    <row r="63" spans="1:13">
      <c r="A63" s="40"/>
      <c r="B63" s="39"/>
      <c r="C63" s="5" t="s">
        <v>40</v>
      </c>
      <c r="D63" s="37" t="s">
        <v>171</v>
      </c>
      <c r="E63" s="37"/>
      <c r="F63" s="37"/>
      <c r="G63" s="37"/>
      <c r="H63" s="37"/>
      <c r="I63" s="7" t="s">
        <v>119</v>
      </c>
      <c r="J63" s="5" t="str">
        <f t="shared" si="0"/>
        <v>0</v>
      </c>
      <c r="K63" s="5"/>
      <c r="M63" s="18" t="s">
        <v>308</v>
      </c>
    </row>
    <row r="64" spans="1:13">
      <c r="A64" s="38" t="s">
        <v>172</v>
      </c>
      <c r="B64" s="38"/>
      <c r="C64" s="38"/>
      <c r="D64" s="38"/>
      <c r="E64" s="38"/>
      <c r="F64" s="38"/>
      <c r="G64" s="38"/>
      <c r="H64" s="38"/>
      <c r="I64" s="3"/>
      <c r="J64" s="3"/>
      <c r="K64" s="3">
        <f>(K65+K72)/2</f>
        <v>3.1111111111111112</v>
      </c>
      <c r="L64" s="23">
        <f>K64/5</f>
        <v>0.62222222222222223</v>
      </c>
      <c r="M64" s="19"/>
    </row>
    <row r="65" spans="1:13">
      <c r="A65" s="40"/>
      <c r="B65" s="36" t="s">
        <v>173</v>
      </c>
      <c r="C65" s="36"/>
      <c r="D65" s="36"/>
      <c r="E65" s="36"/>
      <c r="F65" s="36"/>
      <c r="G65" s="36"/>
      <c r="H65" s="36"/>
      <c r="I65" s="4"/>
      <c r="J65" s="4"/>
      <c r="K65" s="4">
        <f>(J66+J67+J68+J69+J70+J71)/6</f>
        <v>3.3333333333333335</v>
      </c>
      <c r="M65" s="19"/>
    </row>
    <row r="66" spans="1:13" ht="150">
      <c r="A66" s="40"/>
      <c r="B66" s="39"/>
      <c r="C66" s="5" t="s">
        <v>41</v>
      </c>
      <c r="D66" s="37" t="s">
        <v>187</v>
      </c>
      <c r="E66" s="37"/>
      <c r="F66" s="37"/>
      <c r="G66" s="37"/>
      <c r="H66" s="37"/>
      <c r="I66" s="7" t="s">
        <v>123</v>
      </c>
      <c r="J66" s="5" t="str">
        <f t="shared" si="0"/>
        <v>4</v>
      </c>
      <c r="K66" s="5"/>
      <c r="M66" s="20" t="s">
        <v>317</v>
      </c>
    </row>
    <row r="67" spans="1:13" ht="150">
      <c r="A67" s="40"/>
      <c r="B67" s="39"/>
      <c r="C67" s="5" t="s">
        <v>42</v>
      </c>
      <c r="D67" s="37" t="s">
        <v>188</v>
      </c>
      <c r="E67" s="37"/>
      <c r="F67" s="37"/>
      <c r="G67" s="37"/>
      <c r="H67" s="37"/>
      <c r="I67" s="7" t="s">
        <v>123</v>
      </c>
      <c r="J67" s="5" t="str">
        <f t="shared" si="0"/>
        <v>4</v>
      </c>
      <c r="K67" s="5"/>
      <c r="M67" s="20" t="s">
        <v>317</v>
      </c>
    </row>
    <row r="68" spans="1:13" ht="150">
      <c r="A68" s="40"/>
      <c r="B68" s="39"/>
      <c r="C68" s="5" t="s">
        <v>43</v>
      </c>
      <c r="D68" s="37" t="s">
        <v>189</v>
      </c>
      <c r="E68" s="37"/>
      <c r="F68" s="37"/>
      <c r="G68" s="37"/>
      <c r="H68" s="37"/>
      <c r="I68" s="7" t="s">
        <v>123</v>
      </c>
      <c r="J68" s="5" t="str">
        <f t="shared" si="0"/>
        <v>4</v>
      </c>
      <c r="K68" s="5"/>
      <c r="M68" s="20" t="s">
        <v>317</v>
      </c>
    </row>
    <row r="69" spans="1:13" ht="255">
      <c r="A69" s="40"/>
      <c r="B69" s="39"/>
      <c r="C69" s="5" t="s">
        <v>44</v>
      </c>
      <c r="D69" s="37" t="s">
        <v>190</v>
      </c>
      <c r="E69" s="37"/>
      <c r="F69" s="37"/>
      <c r="G69" s="37"/>
      <c r="H69" s="37"/>
      <c r="I69" s="7" t="s">
        <v>123</v>
      </c>
      <c r="J69" s="5" t="str">
        <f t="shared" si="0"/>
        <v>4</v>
      </c>
      <c r="K69" s="5"/>
      <c r="M69" s="20" t="s">
        <v>318</v>
      </c>
    </row>
    <row r="70" spans="1:13" ht="195">
      <c r="A70" s="40"/>
      <c r="B70" s="39"/>
      <c r="C70" s="5" t="s">
        <v>45</v>
      </c>
      <c r="D70" s="37" t="s">
        <v>191</v>
      </c>
      <c r="E70" s="37"/>
      <c r="F70" s="37"/>
      <c r="G70" s="37"/>
      <c r="H70" s="37"/>
      <c r="I70" s="7" t="s">
        <v>123</v>
      </c>
      <c r="J70" s="5" t="str">
        <f t="shared" ref="J70:J133" si="1">LEFT(I70,1)</f>
        <v>4</v>
      </c>
      <c r="K70" s="5"/>
      <c r="M70" s="20" t="s">
        <v>319</v>
      </c>
    </row>
    <row r="71" spans="1:13">
      <c r="A71" s="40"/>
      <c r="B71" s="39"/>
      <c r="C71" s="5" t="s">
        <v>46</v>
      </c>
      <c r="D71" s="37" t="s">
        <v>192</v>
      </c>
      <c r="E71" s="37"/>
      <c r="F71" s="37"/>
      <c r="G71" s="37"/>
      <c r="H71" s="37"/>
      <c r="I71" s="7" t="s">
        <v>119</v>
      </c>
      <c r="J71" s="5" t="str">
        <f t="shared" si="1"/>
        <v>0</v>
      </c>
      <c r="K71" s="5"/>
      <c r="M71" s="20" t="s">
        <v>303</v>
      </c>
    </row>
    <row r="72" spans="1:13">
      <c r="A72" s="40"/>
      <c r="B72" s="36" t="s">
        <v>193</v>
      </c>
      <c r="C72" s="36"/>
      <c r="D72" s="36"/>
      <c r="E72" s="36"/>
      <c r="F72" s="36"/>
      <c r="G72" s="36"/>
      <c r="H72" s="36"/>
      <c r="I72" s="4"/>
      <c r="J72" s="4"/>
      <c r="K72" s="4">
        <f>(J73+J74+J75+J76+J77+J78+J79+J80+J81)/9</f>
        <v>2.8888888888888888</v>
      </c>
      <c r="M72" s="19"/>
    </row>
    <row r="73" spans="1:13" ht="90">
      <c r="A73" s="40"/>
      <c r="B73" s="39"/>
      <c r="C73" s="5" t="s">
        <v>47</v>
      </c>
      <c r="D73" s="37" t="s">
        <v>194</v>
      </c>
      <c r="E73" s="37"/>
      <c r="F73" s="37"/>
      <c r="G73" s="37"/>
      <c r="H73" s="37"/>
      <c r="I73" s="7" t="s">
        <v>120</v>
      </c>
      <c r="J73" s="5" t="str">
        <f t="shared" si="1"/>
        <v>2</v>
      </c>
      <c r="K73" s="5"/>
      <c r="M73" s="20" t="s">
        <v>320</v>
      </c>
    </row>
    <row r="74" spans="1:13" ht="45">
      <c r="A74" s="40"/>
      <c r="B74" s="39"/>
      <c r="C74" s="5" t="s">
        <v>48</v>
      </c>
      <c r="D74" s="37" t="s">
        <v>195</v>
      </c>
      <c r="E74" s="37"/>
      <c r="F74" s="37"/>
      <c r="G74" s="37"/>
      <c r="H74" s="37"/>
      <c r="I74" s="7" t="s">
        <v>120</v>
      </c>
      <c r="J74" s="5" t="str">
        <f t="shared" si="1"/>
        <v>2</v>
      </c>
      <c r="K74" s="5"/>
      <c r="M74" s="20" t="s">
        <v>321</v>
      </c>
    </row>
    <row r="75" spans="1:13" ht="30">
      <c r="A75" s="40"/>
      <c r="B75" s="39"/>
      <c r="C75" s="5" t="s">
        <v>49</v>
      </c>
      <c r="D75" s="37" t="s">
        <v>196</v>
      </c>
      <c r="E75" s="37"/>
      <c r="F75" s="37"/>
      <c r="G75" s="37"/>
      <c r="H75" s="37"/>
      <c r="I75" s="7" t="s">
        <v>123</v>
      </c>
      <c r="J75" s="5" t="str">
        <f t="shared" si="1"/>
        <v>4</v>
      </c>
      <c r="K75" s="5"/>
      <c r="M75" s="20" t="s">
        <v>322</v>
      </c>
    </row>
    <row r="76" spans="1:13" ht="30">
      <c r="A76" s="40"/>
      <c r="B76" s="39"/>
      <c r="C76" s="5" t="s">
        <v>50</v>
      </c>
      <c r="D76" s="37" t="s">
        <v>197</v>
      </c>
      <c r="E76" s="37"/>
      <c r="F76" s="37"/>
      <c r="G76" s="37"/>
      <c r="H76" s="37"/>
      <c r="I76" s="7" t="s">
        <v>123</v>
      </c>
      <c r="J76" s="5" t="str">
        <f t="shared" si="1"/>
        <v>4</v>
      </c>
      <c r="K76" s="5"/>
      <c r="M76" s="20" t="s">
        <v>323</v>
      </c>
    </row>
    <row r="77" spans="1:13" ht="45">
      <c r="A77" s="40"/>
      <c r="B77" s="39"/>
      <c r="C77" s="5" t="s">
        <v>51</v>
      </c>
      <c r="D77" s="37" t="s">
        <v>198</v>
      </c>
      <c r="E77" s="37"/>
      <c r="F77" s="37"/>
      <c r="G77" s="37"/>
      <c r="H77" s="37"/>
      <c r="I77" s="7" t="s">
        <v>122</v>
      </c>
      <c r="J77" s="5" t="str">
        <f t="shared" si="1"/>
        <v>5</v>
      </c>
      <c r="K77" s="5"/>
      <c r="M77" s="20" t="s">
        <v>324</v>
      </c>
    </row>
    <row r="78" spans="1:13" ht="45">
      <c r="A78" s="40"/>
      <c r="B78" s="39"/>
      <c r="C78" s="5" t="s">
        <v>52</v>
      </c>
      <c r="D78" s="37" t="s">
        <v>199</v>
      </c>
      <c r="E78" s="37"/>
      <c r="F78" s="37"/>
      <c r="G78" s="37"/>
      <c r="H78" s="37"/>
      <c r="I78" s="7" t="s">
        <v>123</v>
      </c>
      <c r="J78" s="5" t="str">
        <f t="shared" si="1"/>
        <v>4</v>
      </c>
      <c r="K78" s="5"/>
      <c r="M78" s="20" t="s">
        <v>325</v>
      </c>
    </row>
    <row r="79" spans="1:13" ht="45">
      <c r="A79" s="40"/>
      <c r="B79" s="39"/>
      <c r="C79" s="5" t="s">
        <v>53</v>
      </c>
      <c r="D79" s="37" t="s">
        <v>200</v>
      </c>
      <c r="E79" s="37"/>
      <c r="F79" s="37"/>
      <c r="G79" s="37"/>
      <c r="H79" s="37"/>
      <c r="I79" s="7" t="s">
        <v>122</v>
      </c>
      <c r="J79" s="5" t="str">
        <f t="shared" si="1"/>
        <v>5</v>
      </c>
      <c r="K79" s="5"/>
      <c r="M79" s="20" t="s">
        <v>326</v>
      </c>
    </row>
    <row r="80" spans="1:13">
      <c r="A80" s="40"/>
      <c r="B80" s="39"/>
      <c r="C80" s="5" t="s">
        <v>54</v>
      </c>
      <c r="D80" s="37" t="s">
        <v>201</v>
      </c>
      <c r="E80" s="37"/>
      <c r="F80" s="37"/>
      <c r="G80" s="37"/>
      <c r="H80" s="37"/>
      <c r="I80" s="7" t="s">
        <v>119</v>
      </c>
      <c r="J80" s="5" t="str">
        <f t="shared" si="1"/>
        <v>0</v>
      </c>
      <c r="K80" s="5"/>
      <c r="M80" s="18" t="s">
        <v>303</v>
      </c>
    </row>
    <row r="81" spans="1:13">
      <c r="A81" s="40"/>
      <c r="B81" s="39"/>
      <c r="C81" s="5" t="s">
        <v>55</v>
      </c>
      <c r="D81" s="37" t="s">
        <v>202</v>
      </c>
      <c r="E81" s="37"/>
      <c r="F81" s="37"/>
      <c r="G81" s="37"/>
      <c r="H81" s="37"/>
      <c r="I81" s="7" t="s">
        <v>119</v>
      </c>
      <c r="J81" s="5" t="str">
        <f t="shared" si="1"/>
        <v>0</v>
      </c>
      <c r="K81" s="5"/>
      <c r="M81" s="18" t="s">
        <v>303</v>
      </c>
    </row>
    <row r="82" spans="1:13">
      <c r="A82" s="38" t="s">
        <v>203</v>
      </c>
      <c r="B82" s="38"/>
      <c r="C82" s="38"/>
      <c r="D82" s="38"/>
      <c r="E82" s="38"/>
      <c r="F82" s="38"/>
      <c r="G82" s="38"/>
      <c r="H82" s="38"/>
      <c r="I82" s="3"/>
      <c r="J82" s="3"/>
      <c r="K82" s="3">
        <f>(K83+K88+K90+K92+K97+K99+K102)/7</f>
        <v>1.1785714285714286</v>
      </c>
      <c r="L82" s="23">
        <f>K82/5</f>
        <v>0.23571428571428571</v>
      </c>
      <c r="M82" s="19"/>
    </row>
    <row r="83" spans="1:13">
      <c r="A83" s="40"/>
      <c r="B83" s="36" t="s">
        <v>204</v>
      </c>
      <c r="C83" s="36"/>
      <c r="D83" s="36"/>
      <c r="E83" s="36"/>
      <c r="F83" s="36"/>
      <c r="G83" s="36"/>
      <c r="H83" s="36"/>
      <c r="I83" s="4"/>
      <c r="J83" s="4"/>
      <c r="K83" s="4">
        <f>(J84+J85+J86+J87)/4</f>
        <v>1.25</v>
      </c>
      <c r="M83" s="19"/>
    </row>
    <row r="84" spans="1:13" ht="210">
      <c r="A84" s="40"/>
      <c r="B84" s="39"/>
      <c r="C84" s="5" t="s">
        <v>56</v>
      </c>
      <c r="D84" s="37" t="s">
        <v>205</v>
      </c>
      <c r="E84" s="37"/>
      <c r="F84" s="37"/>
      <c r="G84" s="37"/>
      <c r="H84" s="37"/>
      <c r="I84" s="7" t="s">
        <v>120</v>
      </c>
      <c r="J84" s="5" t="str">
        <f t="shared" si="1"/>
        <v>2</v>
      </c>
      <c r="K84" s="5"/>
      <c r="M84" s="18" t="s">
        <v>327</v>
      </c>
    </row>
    <row r="85" spans="1:13" ht="75">
      <c r="A85" s="40"/>
      <c r="B85" s="39"/>
      <c r="C85" s="5" t="s">
        <v>57</v>
      </c>
      <c r="D85" s="37" t="s">
        <v>206</v>
      </c>
      <c r="E85" s="37"/>
      <c r="F85" s="37"/>
      <c r="G85" s="37"/>
      <c r="H85" s="37"/>
      <c r="I85" s="7" t="s">
        <v>120</v>
      </c>
      <c r="J85" s="5" t="str">
        <f t="shared" si="1"/>
        <v>2</v>
      </c>
      <c r="K85" s="5"/>
      <c r="M85" s="18" t="s">
        <v>328</v>
      </c>
    </row>
    <row r="86" spans="1:13">
      <c r="A86" s="40"/>
      <c r="B86" s="39"/>
      <c r="C86" s="5" t="s">
        <v>58</v>
      </c>
      <c r="D86" s="37" t="s">
        <v>207</v>
      </c>
      <c r="E86" s="37"/>
      <c r="F86" s="37"/>
      <c r="G86" s="37"/>
      <c r="H86" s="37"/>
      <c r="I86" s="7" t="s">
        <v>119</v>
      </c>
      <c r="J86" s="5" t="str">
        <f t="shared" si="1"/>
        <v>0</v>
      </c>
      <c r="K86" s="5"/>
      <c r="M86" s="18" t="s">
        <v>303</v>
      </c>
    </row>
    <row r="87" spans="1:13" ht="30">
      <c r="A87" s="40"/>
      <c r="B87" s="39"/>
      <c r="C87" s="5" t="s">
        <v>59</v>
      </c>
      <c r="D87" s="37" t="s">
        <v>208</v>
      </c>
      <c r="E87" s="37"/>
      <c r="F87" s="37"/>
      <c r="G87" s="37"/>
      <c r="H87" s="37"/>
      <c r="I87" s="7" t="s">
        <v>118</v>
      </c>
      <c r="J87" s="5" t="str">
        <f t="shared" si="1"/>
        <v>1</v>
      </c>
      <c r="K87" s="5"/>
      <c r="M87" s="18" t="s">
        <v>329</v>
      </c>
    </row>
    <row r="88" spans="1:13">
      <c r="A88" s="40"/>
      <c r="B88" s="36" t="s">
        <v>209</v>
      </c>
      <c r="C88" s="36"/>
      <c r="D88" s="36"/>
      <c r="E88" s="36"/>
      <c r="F88" s="36"/>
      <c r="G88" s="36"/>
      <c r="H88" s="36"/>
      <c r="I88" s="4"/>
      <c r="J88" s="4"/>
      <c r="K88" s="4">
        <f>(J89)/1</f>
        <v>3</v>
      </c>
      <c r="M88" s="19"/>
    </row>
    <row r="89" spans="1:13" ht="45">
      <c r="A89" s="40"/>
      <c r="B89" s="6"/>
      <c r="C89" s="5" t="s">
        <v>60</v>
      </c>
      <c r="D89" s="37" t="s">
        <v>210</v>
      </c>
      <c r="E89" s="37"/>
      <c r="F89" s="37"/>
      <c r="G89" s="37"/>
      <c r="H89" s="37"/>
      <c r="I89" s="7" t="s">
        <v>121</v>
      </c>
      <c r="J89" s="5" t="str">
        <f t="shared" si="1"/>
        <v>3</v>
      </c>
      <c r="K89" s="5"/>
      <c r="M89" s="18" t="s">
        <v>330</v>
      </c>
    </row>
    <row r="90" spans="1:13">
      <c r="A90" s="40"/>
      <c r="B90" s="36" t="s">
        <v>211</v>
      </c>
      <c r="C90" s="36"/>
      <c r="D90" s="36"/>
      <c r="E90" s="36"/>
      <c r="F90" s="36"/>
      <c r="G90" s="36"/>
      <c r="H90" s="36"/>
      <c r="I90" s="4"/>
      <c r="J90" s="4"/>
      <c r="K90" s="4">
        <f>(J91)/1</f>
        <v>2</v>
      </c>
      <c r="M90" s="19"/>
    </row>
    <row r="91" spans="1:13" ht="45">
      <c r="A91" s="40"/>
      <c r="B91" s="6"/>
      <c r="C91" s="5" t="s">
        <v>61</v>
      </c>
      <c r="D91" s="37" t="s">
        <v>212</v>
      </c>
      <c r="E91" s="37"/>
      <c r="F91" s="37"/>
      <c r="G91" s="37"/>
      <c r="H91" s="37"/>
      <c r="I91" s="7" t="s">
        <v>120</v>
      </c>
      <c r="J91" s="5" t="str">
        <f t="shared" si="1"/>
        <v>2</v>
      </c>
      <c r="K91" s="5"/>
      <c r="M91" s="18" t="s">
        <v>331</v>
      </c>
    </row>
    <row r="92" spans="1:13">
      <c r="A92" s="40"/>
      <c r="B92" s="36" t="s">
        <v>213</v>
      </c>
      <c r="C92" s="36"/>
      <c r="D92" s="36"/>
      <c r="E92" s="36"/>
      <c r="F92" s="36"/>
      <c r="G92" s="36"/>
      <c r="H92" s="36"/>
      <c r="I92" s="4"/>
      <c r="J92" s="4"/>
      <c r="K92" s="4">
        <f>(J93+J94+J95+J96)/4</f>
        <v>0</v>
      </c>
      <c r="M92" s="18"/>
    </row>
    <row r="93" spans="1:13">
      <c r="A93" s="40"/>
      <c r="B93" s="39"/>
      <c r="C93" s="5" t="s">
        <v>62</v>
      </c>
      <c r="D93" s="37" t="s">
        <v>214</v>
      </c>
      <c r="E93" s="37"/>
      <c r="F93" s="37"/>
      <c r="G93" s="37"/>
      <c r="H93" s="37"/>
      <c r="I93" s="7" t="s">
        <v>119</v>
      </c>
      <c r="J93" s="5" t="str">
        <f t="shared" si="1"/>
        <v>0</v>
      </c>
      <c r="K93" s="5"/>
      <c r="M93" s="18" t="s">
        <v>303</v>
      </c>
    </row>
    <row r="94" spans="1:13">
      <c r="A94" s="40"/>
      <c r="B94" s="39"/>
      <c r="C94" s="5" t="s">
        <v>63</v>
      </c>
      <c r="D94" s="37" t="s">
        <v>215</v>
      </c>
      <c r="E94" s="37"/>
      <c r="F94" s="37"/>
      <c r="G94" s="37"/>
      <c r="H94" s="37"/>
      <c r="I94" s="7" t="s">
        <v>119</v>
      </c>
      <c r="J94" s="5" t="str">
        <f t="shared" si="1"/>
        <v>0</v>
      </c>
      <c r="K94" s="5"/>
      <c r="M94" s="18" t="s">
        <v>303</v>
      </c>
    </row>
    <row r="95" spans="1:13">
      <c r="A95" s="40"/>
      <c r="B95" s="39"/>
      <c r="C95" s="5" t="s">
        <v>64</v>
      </c>
      <c r="D95" s="37" t="s">
        <v>216</v>
      </c>
      <c r="E95" s="37"/>
      <c r="F95" s="37"/>
      <c r="G95" s="37"/>
      <c r="H95" s="37"/>
      <c r="I95" s="7" t="s">
        <v>119</v>
      </c>
      <c r="J95" s="5" t="str">
        <f t="shared" si="1"/>
        <v>0</v>
      </c>
      <c r="K95" s="5"/>
      <c r="M95" s="18" t="s">
        <v>303</v>
      </c>
    </row>
    <row r="96" spans="1:13">
      <c r="A96" s="40"/>
      <c r="B96" s="39"/>
      <c r="C96" s="5" t="s">
        <v>65</v>
      </c>
      <c r="D96" s="37" t="s">
        <v>217</v>
      </c>
      <c r="E96" s="37"/>
      <c r="F96" s="37"/>
      <c r="G96" s="37"/>
      <c r="H96" s="37"/>
      <c r="I96" s="7" t="s">
        <v>119</v>
      </c>
      <c r="J96" s="5" t="str">
        <f t="shared" si="1"/>
        <v>0</v>
      </c>
      <c r="K96" s="5"/>
      <c r="M96" s="18" t="s">
        <v>303</v>
      </c>
    </row>
    <row r="97" spans="1:13">
      <c r="A97" s="40"/>
      <c r="B97" s="36" t="s">
        <v>218</v>
      </c>
      <c r="C97" s="36"/>
      <c r="D97" s="36"/>
      <c r="E97" s="36"/>
      <c r="F97" s="36"/>
      <c r="G97" s="36"/>
      <c r="H97" s="36"/>
      <c r="I97" s="4"/>
      <c r="J97" s="4"/>
      <c r="K97" s="4">
        <f>J98/1</f>
        <v>2</v>
      </c>
      <c r="M97" s="19"/>
    </row>
    <row r="98" spans="1:13" ht="60">
      <c r="A98" s="40"/>
      <c r="B98" s="6"/>
      <c r="C98" s="5" t="s">
        <v>66</v>
      </c>
      <c r="D98" s="37" t="s">
        <v>219</v>
      </c>
      <c r="E98" s="37"/>
      <c r="F98" s="37"/>
      <c r="G98" s="37"/>
      <c r="H98" s="37"/>
      <c r="I98" s="7" t="s">
        <v>120</v>
      </c>
      <c r="J98" s="5" t="str">
        <f t="shared" si="1"/>
        <v>2</v>
      </c>
      <c r="K98" s="5"/>
      <c r="M98" s="18" t="s">
        <v>332</v>
      </c>
    </row>
    <row r="99" spans="1:13">
      <c r="A99" s="40"/>
      <c r="B99" s="36" t="s">
        <v>220</v>
      </c>
      <c r="C99" s="36"/>
      <c r="D99" s="36"/>
      <c r="E99" s="36"/>
      <c r="F99" s="36"/>
      <c r="G99" s="36"/>
      <c r="H99" s="36"/>
      <c r="I99" s="4"/>
      <c r="J99" s="4"/>
      <c r="K99" s="4">
        <f>(J100+J101)/2</f>
        <v>0</v>
      </c>
      <c r="M99" s="19"/>
    </row>
    <row r="100" spans="1:13">
      <c r="A100" s="40"/>
      <c r="B100" s="39"/>
      <c r="C100" s="5" t="s">
        <v>67</v>
      </c>
      <c r="D100" s="37" t="s">
        <v>221</v>
      </c>
      <c r="E100" s="37"/>
      <c r="F100" s="37"/>
      <c r="G100" s="37"/>
      <c r="H100" s="37"/>
      <c r="I100" s="7" t="s">
        <v>119</v>
      </c>
      <c r="J100" s="5" t="str">
        <f t="shared" si="1"/>
        <v>0</v>
      </c>
      <c r="K100" s="5"/>
      <c r="M100" s="18" t="s">
        <v>303</v>
      </c>
    </row>
    <row r="101" spans="1:13">
      <c r="A101" s="40"/>
      <c r="B101" s="39"/>
      <c r="C101" s="5" t="s">
        <v>68</v>
      </c>
      <c r="D101" s="37" t="s">
        <v>222</v>
      </c>
      <c r="E101" s="37"/>
      <c r="F101" s="37"/>
      <c r="G101" s="37"/>
      <c r="H101" s="37"/>
      <c r="I101" s="7" t="s">
        <v>119</v>
      </c>
      <c r="J101" s="5" t="str">
        <f t="shared" si="1"/>
        <v>0</v>
      </c>
      <c r="K101" s="5"/>
      <c r="M101" s="18" t="s">
        <v>303</v>
      </c>
    </row>
    <row r="102" spans="1:13">
      <c r="A102" s="40"/>
      <c r="B102" s="36" t="s">
        <v>223</v>
      </c>
      <c r="C102" s="36"/>
      <c r="D102" s="36"/>
      <c r="E102" s="36"/>
      <c r="F102" s="36"/>
      <c r="G102" s="36"/>
      <c r="H102" s="36"/>
      <c r="I102" s="4"/>
      <c r="J102" s="4"/>
      <c r="K102" s="4">
        <f>J103/1</f>
        <v>0</v>
      </c>
      <c r="M102" s="19"/>
    </row>
    <row r="103" spans="1:13">
      <c r="A103" s="40"/>
      <c r="B103" s="6"/>
      <c r="C103" s="5" t="s">
        <v>69</v>
      </c>
      <c r="D103" s="37" t="s">
        <v>224</v>
      </c>
      <c r="E103" s="37"/>
      <c r="F103" s="37"/>
      <c r="G103" s="37"/>
      <c r="H103" s="37"/>
      <c r="I103" s="7" t="s">
        <v>119</v>
      </c>
      <c r="J103" s="5" t="str">
        <f t="shared" si="1"/>
        <v>0</v>
      </c>
      <c r="K103" s="5"/>
      <c r="M103" s="18" t="s">
        <v>303</v>
      </c>
    </row>
    <row r="104" spans="1:13">
      <c r="A104" s="38" t="s">
        <v>225</v>
      </c>
      <c r="B104" s="38"/>
      <c r="C104" s="38"/>
      <c r="D104" s="38"/>
      <c r="E104" s="38"/>
      <c r="F104" s="38"/>
      <c r="G104" s="38"/>
      <c r="H104" s="38"/>
      <c r="I104" s="3"/>
      <c r="J104" s="3"/>
      <c r="K104" s="3">
        <f>(K105+K109)/2</f>
        <v>1</v>
      </c>
      <c r="L104" s="23">
        <f>K104/5</f>
        <v>0.2</v>
      </c>
      <c r="M104" s="19"/>
    </row>
    <row r="105" spans="1:13">
      <c r="A105" s="40"/>
      <c r="B105" s="36" t="s">
        <v>226</v>
      </c>
      <c r="C105" s="36"/>
      <c r="D105" s="36"/>
      <c r="E105" s="36"/>
      <c r="F105" s="36"/>
      <c r="G105" s="36"/>
      <c r="H105" s="36"/>
      <c r="I105" s="4"/>
      <c r="J105" s="4"/>
      <c r="K105" s="4">
        <f>(J106+J107+J108)/3</f>
        <v>2</v>
      </c>
      <c r="M105" s="19"/>
    </row>
    <row r="106" spans="1:13" ht="180">
      <c r="A106" s="40"/>
      <c r="B106" s="39"/>
      <c r="C106" s="5" t="s">
        <v>70</v>
      </c>
      <c r="D106" s="37" t="s">
        <v>227</v>
      </c>
      <c r="E106" s="37"/>
      <c r="F106" s="37"/>
      <c r="G106" s="37"/>
      <c r="H106" s="37"/>
      <c r="I106" s="7" t="s">
        <v>120</v>
      </c>
      <c r="J106" s="5" t="str">
        <f t="shared" si="1"/>
        <v>2</v>
      </c>
      <c r="K106" s="5"/>
      <c r="M106" s="20" t="s">
        <v>333</v>
      </c>
    </row>
    <row r="107" spans="1:13" ht="180">
      <c r="A107" s="40"/>
      <c r="B107" s="39"/>
      <c r="C107" s="5" t="s">
        <v>71</v>
      </c>
      <c r="D107" s="37" t="s">
        <v>228</v>
      </c>
      <c r="E107" s="37"/>
      <c r="F107" s="37"/>
      <c r="G107" s="37"/>
      <c r="H107" s="37"/>
      <c r="I107" s="7" t="s">
        <v>120</v>
      </c>
      <c r="J107" s="5" t="str">
        <f t="shared" si="1"/>
        <v>2</v>
      </c>
      <c r="K107" s="5"/>
      <c r="M107" s="20" t="s">
        <v>333</v>
      </c>
    </row>
    <row r="108" spans="1:13" ht="45">
      <c r="A108" s="40"/>
      <c r="B108" s="39"/>
      <c r="C108" s="5" t="s">
        <v>72</v>
      </c>
      <c r="D108" s="37" t="s">
        <v>229</v>
      </c>
      <c r="E108" s="37"/>
      <c r="F108" s="37"/>
      <c r="G108" s="37"/>
      <c r="H108" s="37"/>
      <c r="I108" s="7" t="s">
        <v>120</v>
      </c>
      <c r="J108" s="5" t="str">
        <f t="shared" si="1"/>
        <v>2</v>
      </c>
      <c r="K108" s="5"/>
      <c r="M108" s="20" t="s">
        <v>334</v>
      </c>
    </row>
    <row r="109" spans="1:13">
      <c r="A109" s="40"/>
      <c r="B109" s="36" t="s">
        <v>230</v>
      </c>
      <c r="C109" s="36"/>
      <c r="D109" s="36"/>
      <c r="E109" s="36"/>
      <c r="F109" s="36"/>
      <c r="G109" s="36"/>
      <c r="H109" s="36"/>
      <c r="I109" s="4"/>
      <c r="J109" s="4"/>
      <c r="K109" s="4">
        <f>(J110+J111+J112+J113)/4</f>
        <v>0</v>
      </c>
      <c r="M109" s="19"/>
    </row>
    <row r="110" spans="1:13">
      <c r="A110" s="40"/>
      <c r="B110" s="39"/>
      <c r="C110" s="5" t="s">
        <v>73</v>
      </c>
      <c r="D110" s="37" t="s">
        <v>231</v>
      </c>
      <c r="E110" s="37"/>
      <c r="F110" s="37"/>
      <c r="G110" s="37"/>
      <c r="H110" s="37"/>
      <c r="I110" s="7" t="s">
        <v>119</v>
      </c>
      <c r="J110" s="5" t="str">
        <f t="shared" si="1"/>
        <v>0</v>
      </c>
      <c r="K110" s="5"/>
      <c r="M110" s="18" t="s">
        <v>303</v>
      </c>
    </row>
    <row r="111" spans="1:13">
      <c r="A111" s="40"/>
      <c r="B111" s="39"/>
      <c r="C111" s="5" t="s">
        <v>74</v>
      </c>
      <c r="D111" s="37" t="s">
        <v>232</v>
      </c>
      <c r="E111" s="37"/>
      <c r="F111" s="37"/>
      <c r="G111" s="37"/>
      <c r="H111" s="37"/>
      <c r="I111" s="7" t="s">
        <v>119</v>
      </c>
      <c r="J111" s="5" t="str">
        <f t="shared" si="1"/>
        <v>0</v>
      </c>
      <c r="K111" s="5"/>
      <c r="M111" s="18" t="s">
        <v>303</v>
      </c>
    </row>
    <row r="112" spans="1:13">
      <c r="A112" s="40"/>
      <c r="B112" s="39"/>
      <c r="C112" s="5" t="s">
        <v>75</v>
      </c>
      <c r="D112" s="37" t="s">
        <v>233</v>
      </c>
      <c r="E112" s="37"/>
      <c r="F112" s="37"/>
      <c r="G112" s="37"/>
      <c r="H112" s="37"/>
      <c r="I112" s="7" t="s">
        <v>119</v>
      </c>
      <c r="J112" s="5" t="str">
        <f t="shared" si="1"/>
        <v>0</v>
      </c>
      <c r="K112" s="5"/>
      <c r="M112" s="18" t="s">
        <v>303</v>
      </c>
    </row>
    <row r="113" spans="1:13">
      <c r="A113" s="40"/>
      <c r="B113" s="39"/>
      <c r="C113" s="5" t="s">
        <v>76</v>
      </c>
      <c r="D113" s="37" t="s">
        <v>234</v>
      </c>
      <c r="E113" s="37"/>
      <c r="F113" s="37"/>
      <c r="G113" s="37"/>
      <c r="H113" s="37"/>
      <c r="I113" s="7" t="s">
        <v>119</v>
      </c>
      <c r="J113" s="5" t="str">
        <f t="shared" si="1"/>
        <v>0</v>
      </c>
      <c r="K113" s="5"/>
      <c r="M113" s="18" t="s">
        <v>303</v>
      </c>
    </row>
    <row r="114" spans="1:13">
      <c r="A114" s="38" t="s">
        <v>235</v>
      </c>
      <c r="B114" s="38"/>
      <c r="C114" s="38"/>
      <c r="D114" s="38"/>
      <c r="E114" s="38"/>
      <c r="F114" s="38"/>
      <c r="G114" s="38"/>
      <c r="H114" s="38"/>
      <c r="I114" s="3"/>
      <c r="J114" s="3"/>
      <c r="K114" s="3">
        <f>(K115+K119+K129)/3</f>
        <v>1</v>
      </c>
      <c r="L114" s="23">
        <f>K114/5</f>
        <v>0.2</v>
      </c>
      <c r="M114" s="19"/>
    </row>
    <row r="115" spans="1:13">
      <c r="A115" s="40"/>
      <c r="B115" s="36" t="s">
        <v>236</v>
      </c>
      <c r="C115" s="36"/>
      <c r="D115" s="36"/>
      <c r="E115" s="36"/>
      <c r="F115" s="36"/>
      <c r="G115" s="36"/>
      <c r="H115" s="36"/>
      <c r="I115" s="4"/>
      <c r="J115" s="4"/>
      <c r="K115" s="4">
        <f>(J116+J117+J118)/3</f>
        <v>2</v>
      </c>
      <c r="M115" s="19"/>
    </row>
    <row r="116" spans="1:13" ht="90">
      <c r="A116" s="40"/>
      <c r="B116" s="39"/>
      <c r="C116" s="5" t="s">
        <v>77</v>
      </c>
      <c r="D116" s="37" t="s">
        <v>237</v>
      </c>
      <c r="E116" s="37"/>
      <c r="F116" s="37"/>
      <c r="G116" s="37"/>
      <c r="H116" s="37"/>
      <c r="I116" s="7" t="s">
        <v>120</v>
      </c>
      <c r="J116" s="5" t="str">
        <f t="shared" si="1"/>
        <v>2</v>
      </c>
      <c r="K116" s="5"/>
      <c r="M116" s="20" t="s">
        <v>335</v>
      </c>
    </row>
    <row r="117" spans="1:13" ht="90">
      <c r="A117" s="40"/>
      <c r="B117" s="39"/>
      <c r="C117" s="5" t="s">
        <v>78</v>
      </c>
      <c r="D117" s="37" t="s">
        <v>238</v>
      </c>
      <c r="E117" s="37"/>
      <c r="F117" s="37"/>
      <c r="G117" s="37"/>
      <c r="H117" s="37"/>
      <c r="I117" s="7" t="s">
        <v>120</v>
      </c>
      <c r="J117" s="5" t="str">
        <f t="shared" si="1"/>
        <v>2</v>
      </c>
      <c r="K117" s="5"/>
      <c r="M117" s="20" t="s">
        <v>336</v>
      </c>
    </row>
    <row r="118" spans="1:13" ht="75">
      <c r="A118" s="40"/>
      <c r="B118" s="39"/>
      <c r="C118" s="5" t="s">
        <v>79</v>
      </c>
      <c r="D118" s="37" t="s">
        <v>239</v>
      </c>
      <c r="E118" s="37"/>
      <c r="F118" s="37"/>
      <c r="G118" s="37"/>
      <c r="H118" s="37"/>
      <c r="I118" s="7" t="s">
        <v>120</v>
      </c>
      <c r="J118" s="5" t="str">
        <f t="shared" si="1"/>
        <v>2</v>
      </c>
      <c r="K118" s="5"/>
      <c r="M118" s="20" t="s">
        <v>337</v>
      </c>
    </row>
    <row r="119" spans="1:13">
      <c r="A119" s="40"/>
      <c r="B119" s="36" t="s">
        <v>240</v>
      </c>
      <c r="C119" s="36"/>
      <c r="D119" s="36"/>
      <c r="E119" s="36"/>
      <c r="F119" s="36"/>
      <c r="G119" s="36"/>
      <c r="H119" s="36"/>
      <c r="I119" s="4"/>
      <c r="J119" s="4"/>
      <c r="K119" s="4">
        <f>1/1</f>
        <v>1</v>
      </c>
      <c r="M119" s="19"/>
    </row>
    <row r="120" spans="1:13">
      <c r="A120" s="40"/>
      <c r="B120" s="39"/>
      <c r="C120" s="5" t="s">
        <v>80</v>
      </c>
      <c r="D120" s="37" t="s">
        <v>241</v>
      </c>
      <c r="E120" s="37"/>
      <c r="F120" s="37"/>
      <c r="G120" s="37"/>
      <c r="H120" s="37"/>
      <c r="I120" s="34" t="s">
        <v>381</v>
      </c>
      <c r="J120" s="5" t="str">
        <f t="shared" si="1"/>
        <v>N</v>
      </c>
      <c r="K120" s="5"/>
      <c r="M120" s="34" t="s">
        <v>381</v>
      </c>
    </row>
    <row r="121" spans="1:13">
      <c r="A121" s="40"/>
      <c r="B121" s="39"/>
      <c r="C121" s="5" t="s">
        <v>81</v>
      </c>
      <c r="D121" s="37" t="s">
        <v>242</v>
      </c>
      <c r="E121" s="37"/>
      <c r="F121" s="37"/>
      <c r="G121" s="37"/>
      <c r="H121" s="37"/>
      <c r="I121" s="34" t="s">
        <v>381</v>
      </c>
      <c r="J121" s="5" t="str">
        <f t="shared" si="1"/>
        <v>N</v>
      </c>
      <c r="K121" s="5"/>
      <c r="M121" s="34" t="s">
        <v>381</v>
      </c>
    </row>
    <row r="122" spans="1:13">
      <c r="A122" s="40"/>
      <c r="B122" s="39"/>
      <c r="C122" s="5" t="s">
        <v>82</v>
      </c>
      <c r="D122" s="37" t="s">
        <v>243</v>
      </c>
      <c r="E122" s="37"/>
      <c r="F122" s="37"/>
      <c r="G122" s="37"/>
      <c r="H122" s="37"/>
      <c r="I122" s="34" t="s">
        <v>381</v>
      </c>
      <c r="J122" s="5" t="str">
        <f t="shared" si="1"/>
        <v>N</v>
      </c>
      <c r="K122" s="5"/>
      <c r="M122" s="34" t="s">
        <v>381</v>
      </c>
    </row>
    <row r="123" spans="1:13">
      <c r="A123" s="40"/>
      <c r="B123" s="39"/>
      <c r="C123" s="5" t="s">
        <v>83</v>
      </c>
      <c r="D123" s="37" t="s">
        <v>244</v>
      </c>
      <c r="E123" s="37"/>
      <c r="F123" s="37"/>
      <c r="G123" s="37"/>
      <c r="H123" s="37"/>
      <c r="I123" s="34" t="s">
        <v>381</v>
      </c>
      <c r="J123" s="5" t="str">
        <f t="shared" si="1"/>
        <v>N</v>
      </c>
      <c r="K123" s="5"/>
      <c r="M123" s="34" t="s">
        <v>381</v>
      </c>
    </row>
    <row r="124" spans="1:13">
      <c r="A124" s="40"/>
      <c r="B124" s="39"/>
      <c r="C124" s="5" t="s">
        <v>84</v>
      </c>
      <c r="D124" s="37" t="s">
        <v>245</v>
      </c>
      <c r="E124" s="37"/>
      <c r="F124" s="37"/>
      <c r="G124" s="37"/>
      <c r="H124" s="37"/>
      <c r="I124" s="34" t="s">
        <v>381</v>
      </c>
      <c r="J124" s="5" t="str">
        <f t="shared" si="1"/>
        <v>N</v>
      </c>
      <c r="K124" s="5"/>
      <c r="M124" s="34" t="s">
        <v>381</v>
      </c>
    </row>
    <row r="125" spans="1:13">
      <c r="A125" s="40"/>
      <c r="B125" s="39"/>
      <c r="C125" s="5" t="s">
        <v>85</v>
      </c>
      <c r="D125" s="37" t="s">
        <v>246</v>
      </c>
      <c r="E125" s="37"/>
      <c r="F125" s="37"/>
      <c r="G125" s="37"/>
      <c r="H125" s="37"/>
      <c r="I125" s="34" t="s">
        <v>381</v>
      </c>
      <c r="J125" s="5" t="str">
        <f t="shared" si="1"/>
        <v>N</v>
      </c>
      <c r="K125" s="5"/>
      <c r="M125" s="34" t="s">
        <v>381</v>
      </c>
    </row>
    <row r="126" spans="1:13" ht="45">
      <c r="A126" s="40"/>
      <c r="B126" s="39"/>
      <c r="C126" s="5" t="s">
        <v>86</v>
      </c>
      <c r="D126" s="37" t="s">
        <v>247</v>
      </c>
      <c r="E126" s="37"/>
      <c r="F126" s="37"/>
      <c r="G126" s="37"/>
      <c r="H126" s="37"/>
      <c r="I126" s="7" t="s">
        <v>118</v>
      </c>
      <c r="J126" s="5" t="str">
        <f t="shared" si="1"/>
        <v>1</v>
      </c>
      <c r="K126" s="5"/>
      <c r="M126" s="20" t="s">
        <v>338</v>
      </c>
    </row>
    <row r="127" spans="1:13">
      <c r="A127" s="40"/>
      <c r="B127" s="39"/>
      <c r="C127" s="5" t="s">
        <v>87</v>
      </c>
      <c r="D127" s="37" t="s">
        <v>248</v>
      </c>
      <c r="E127" s="37"/>
      <c r="F127" s="37"/>
      <c r="G127" s="37"/>
      <c r="H127" s="37"/>
      <c r="I127" s="34" t="s">
        <v>381</v>
      </c>
      <c r="J127" s="5" t="str">
        <f t="shared" si="1"/>
        <v>N</v>
      </c>
      <c r="K127" s="5"/>
      <c r="M127" s="34" t="s">
        <v>381</v>
      </c>
    </row>
    <row r="128" spans="1:13">
      <c r="A128" s="40"/>
      <c r="B128" s="39"/>
      <c r="C128" s="5" t="s">
        <v>88</v>
      </c>
      <c r="D128" s="37" t="s">
        <v>249</v>
      </c>
      <c r="E128" s="37"/>
      <c r="F128" s="37"/>
      <c r="G128" s="37"/>
      <c r="H128" s="37"/>
      <c r="I128" s="34" t="s">
        <v>381</v>
      </c>
      <c r="J128" s="5" t="str">
        <f t="shared" si="1"/>
        <v>N</v>
      </c>
      <c r="K128" s="5"/>
      <c r="M128" s="34" t="s">
        <v>381</v>
      </c>
    </row>
    <row r="129" spans="1:13">
      <c r="A129" s="40"/>
      <c r="B129" s="36" t="s">
        <v>250</v>
      </c>
      <c r="C129" s="36"/>
      <c r="D129" s="36"/>
      <c r="E129" s="36"/>
      <c r="F129" s="36"/>
      <c r="G129" s="36"/>
      <c r="H129" s="36"/>
      <c r="I129" s="4"/>
      <c r="J129" s="4"/>
      <c r="K129" s="4">
        <f>J130/1</f>
        <v>0</v>
      </c>
      <c r="M129" s="19"/>
    </row>
    <row r="130" spans="1:13">
      <c r="A130" s="40"/>
      <c r="B130" s="6"/>
      <c r="C130" s="5" t="s">
        <v>89</v>
      </c>
      <c r="D130" s="37" t="s">
        <v>251</v>
      </c>
      <c r="E130" s="37"/>
      <c r="F130" s="37"/>
      <c r="G130" s="37"/>
      <c r="H130" s="37"/>
      <c r="I130" s="7" t="s">
        <v>119</v>
      </c>
      <c r="J130" s="5" t="str">
        <f t="shared" si="1"/>
        <v>0</v>
      </c>
      <c r="K130" s="5"/>
      <c r="M130" s="18" t="s">
        <v>303</v>
      </c>
    </row>
    <row r="131" spans="1:13">
      <c r="A131" s="38" t="s">
        <v>252</v>
      </c>
      <c r="B131" s="38"/>
      <c r="C131" s="38"/>
      <c r="D131" s="38"/>
      <c r="E131" s="38"/>
      <c r="F131" s="38"/>
      <c r="G131" s="38"/>
      <c r="H131" s="38"/>
      <c r="I131" s="3"/>
      <c r="J131" s="3"/>
      <c r="K131" s="3">
        <f>(K132+K136)/2</f>
        <v>3.833333333333333</v>
      </c>
      <c r="L131" s="23">
        <f>K131/5</f>
        <v>0.76666666666666661</v>
      </c>
      <c r="M131" s="19"/>
    </row>
    <row r="132" spans="1:13">
      <c r="A132" s="40"/>
      <c r="B132" s="36" t="s">
        <v>253</v>
      </c>
      <c r="C132" s="36"/>
      <c r="D132" s="36"/>
      <c r="E132" s="36"/>
      <c r="F132" s="36"/>
      <c r="G132" s="36"/>
      <c r="H132" s="36"/>
      <c r="I132" s="4"/>
      <c r="J132" s="4"/>
      <c r="K132" s="4">
        <f>(J133+J134+J135)/3</f>
        <v>3.6666666666666665</v>
      </c>
      <c r="M132" s="19"/>
    </row>
    <row r="133" spans="1:13" ht="180">
      <c r="A133" s="40"/>
      <c r="B133" s="39"/>
      <c r="C133" s="5" t="s">
        <v>90</v>
      </c>
      <c r="D133" s="37" t="s">
        <v>254</v>
      </c>
      <c r="E133" s="37"/>
      <c r="F133" s="37"/>
      <c r="G133" s="37"/>
      <c r="H133" s="37"/>
      <c r="I133" s="7" t="s">
        <v>123</v>
      </c>
      <c r="J133" s="5" t="str">
        <f t="shared" si="1"/>
        <v>4</v>
      </c>
      <c r="K133" s="5"/>
      <c r="M133" s="20" t="s">
        <v>339</v>
      </c>
    </row>
    <row r="134" spans="1:13" ht="180">
      <c r="A134" s="40"/>
      <c r="B134" s="39"/>
      <c r="C134" s="5" t="s">
        <v>91</v>
      </c>
      <c r="D134" s="37" t="s">
        <v>255</v>
      </c>
      <c r="E134" s="37"/>
      <c r="F134" s="37"/>
      <c r="G134" s="37"/>
      <c r="H134" s="37"/>
      <c r="I134" s="7" t="s">
        <v>123</v>
      </c>
      <c r="J134" s="5" t="str">
        <f t="shared" ref="J134:J165" si="2">LEFT(I134,1)</f>
        <v>4</v>
      </c>
      <c r="K134" s="5"/>
      <c r="M134" s="20" t="s">
        <v>339</v>
      </c>
    </row>
    <row r="135" spans="1:13" ht="180">
      <c r="A135" s="40"/>
      <c r="B135" s="39"/>
      <c r="C135" s="5" t="s">
        <v>92</v>
      </c>
      <c r="D135" s="37" t="s">
        <v>256</v>
      </c>
      <c r="E135" s="37"/>
      <c r="F135" s="37"/>
      <c r="G135" s="37"/>
      <c r="H135" s="37"/>
      <c r="I135" s="7" t="s">
        <v>121</v>
      </c>
      <c r="J135" s="5" t="str">
        <f t="shared" si="2"/>
        <v>3</v>
      </c>
      <c r="K135" s="5"/>
      <c r="M135" s="20" t="s">
        <v>339</v>
      </c>
    </row>
    <row r="136" spans="1:13">
      <c r="A136" s="40"/>
      <c r="B136" s="36" t="s">
        <v>257</v>
      </c>
      <c r="C136" s="36"/>
      <c r="D136" s="36"/>
      <c r="E136" s="36"/>
      <c r="F136" s="36"/>
      <c r="G136" s="36"/>
      <c r="H136" s="36"/>
      <c r="I136" s="4"/>
      <c r="J136" s="4"/>
      <c r="K136" s="4">
        <f>(J137+J138)/2</f>
        <v>4</v>
      </c>
      <c r="M136" s="19"/>
    </row>
    <row r="137" spans="1:13" ht="180">
      <c r="A137" s="40"/>
      <c r="B137" s="39"/>
      <c r="C137" s="5" t="s">
        <v>93</v>
      </c>
      <c r="D137" s="37" t="s">
        <v>258</v>
      </c>
      <c r="E137" s="37"/>
      <c r="F137" s="37"/>
      <c r="G137" s="37"/>
      <c r="H137" s="37"/>
      <c r="I137" s="7" t="s">
        <v>123</v>
      </c>
      <c r="J137" s="5" t="str">
        <f t="shared" si="2"/>
        <v>4</v>
      </c>
      <c r="K137" s="5"/>
      <c r="M137" s="20" t="s">
        <v>339</v>
      </c>
    </row>
    <row r="138" spans="1:13" ht="180">
      <c r="A138" s="40"/>
      <c r="B138" s="39"/>
      <c r="C138" s="5" t="s">
        <v>94</v>
      </c>
      <c r="D138" s="37" t="s">
        <v>259</v>
      </c>
      <c r="E138" s="37"/>
      <c r="F138" s="37"/>
      <c r="G138" s="37"/>
      <c r="H138" s="37"/>
      <c r="I138" s="7" t="s">
        <v>123</v>
      </c>
      <c r="J138" s="5" t="str">
        <f t="shared" si="2"/>
        <v>4</v>
      </c>
      <c r="K138" s="5"/>
      <c r="M138" s="20" t="s">
        <v>339</v>
      </c>
    </row>
    <row r="139" spans="1:13">
      <c r="A139" s="38" t="s">
        <v>260</v>
      </c>
      <c r="B139" s="38"/>
      <c r="C139" s="38"/>
      <c r="D139" s="38"/>
      <c r="E139" s="38"/>
      <c r="F139" s="38"/>
      <c r="G139" s="38"/>
      <c r="H139" s="38"/>
      <c r="I139" s="3"/>
      <c r="J139" s="3"/>
      <c r="K139" s="3">
        <f>K140</f>
        <v>0.14285714285714285</v>
      </c>
      <c r="L139" s="23">
        <f>K139/5</f>
        <v>2.8571428571428571E-2</v>
      </c>
      <c r="M139" s="19"/>
    </row>
    <row r="140" spans="1:13">
      <c r="A140" s="40"/>
      <c r="B140" s="36" t="s">
        <v>261</v>
      </c>
      <c r="C140" s="36"/>
      <c r="D140" s="36"/>
      <c r="E140" s="36"/>
      <c r="F140" s="36"/>
      <c r="G140" s="36"/>
      <c r="H140" s="36"/>
      <c r="I140" s="4"/>
      <c r="J140" s="4"/>
      <c r="K140" s="4">
        <f>(J141+J142+J143+J144+J145+J146+J147)/7</f>
        <v>0.14285714285714285</v>
      </c>
      <c r="M140" s="19"/>
    </row>
    <row r="141" spans="1:13" ht="90">
      <c r="A141" s="40"/>
      <c r="B141" s="39"/>
      <c r="C141" s="5" t="s">
        <v>95</v>
      </c>
      <c r="D141" s="37" t="s">
        <v>262</v>
      </c>
      <c r="E141" s="37"/>
      <c r="F141" s="37"/>
      <c r="G141" s="37"/>
      <c r="H141" s="37"/>
      <c r="I141" s="7" t="s">
        <v>118</v>
      </c>
      <c r="J141" s="5" t="str">
        <f t="shared" si="2"/>
        <v>1</v>
      </c>
      <c r="K141" s="5"/>
      <c r="M141" s="20" t="s">
        <v>340</v>
      </c>
    </row>
    <row r="142" spans="1:13">
      <c r="A142" s="40"/>
      <c r="B142" s="39"/>
      <c r="C142" s="5" t="s">
        <v>96</v>
      </c>
      <c r="D142" s="37" t="s">
        <v>263</v>
      </c>
      <c r="E142" s="37"/>
      <c r="F142" s="37"/>
      <c r="G142" s="37"/>
      <c r="H142" s="37"/>
      <c r="I142" s="7" t="s">
        <v>119</v>
      </c>
      <c r="J142" s="5" t="str">
        <f t="shared" si="2"/>
        <v>0</v>
      </c>
      <c r="K142" s="5"/>
      <c r="M142" s="18" t="s">
        <v>303</v>
      </c>
    </row>
    <row r="143" spans="1:13">
      <c r="A143" s="40"/>
      <c r="B143" s="39"/>
      <c r="C143" s="5" t="s">
        <v>97</v>
      </c>
      <c r="D143" s="37" t="s">
        <v>264</v>
      </c>
      <c r="E143" s="37"/>
      <c r="F143" s="37"/>
      <c r="G143" s="37"/>
      <c r="H143" s="37"/>
      <c r="I143" s="7" t="s">
        <v>119</v>
      </c>
      <c r="J143" s="5" t="str">
        <f t="shared" si="2"/>
        <v>0</v>
      </c>
      <c r="K143" s="5"/>
      <c r="M143" s="18" t="s">
        <v>303</v>
      </c>
    </row>
    <row r="144" spans="1:13">
      <c r="A144" s="40"/>
      <c r="B144" s="39"/>
      <c r="C144" s="5" t="s">
        <v>98</v>
      </c>
      <c r="D144" s="37" t="s">
        <v>265</v>
      </c>
      <c r="E144" s="37"/>
      <c r="F144" s="37"/>
      <c r="G144" s="37"/>
      <c r="H144" s="37"/>
      <c r="I144" s="7" t="s">
        <v>119</v>
      </c>
      <c r="J144" s="5" t="str">
        <f t="shared" si="2"/>
        <v>0</v>
      </c>
      <c r="K144" s="5"/>
      <c r="M144" s="18" t="s">
        <v>303</v>
      </c>
    </row>
    <row r="145" spans="1:13">
      <c r="A145" s="40"/>
      <c r="B145" s="39"/>
      <c r="C145" s="5" t="s">
        <v>99</v>
      </c>
      <c r="D145" s="37" t="s">
        <v>266</v>
      </c>
      <c r="E145" s="37"/>
      <c r="F145" s="37"/>
      <c r="G145" s="37"/>
      <c r="H145" s="37"/>
      <c r="I145" s="7" t="s">
        <v>119</v>
      </c>
      <c r="J145" s="5" t="str">
        <f t="shared" si="2"/>
        <v>0</v>
      </c>
      <c r="K145" s="5"/>
      <c r="M145" s="18" t="s">
        <v>303</v>
      </c>
    </row>
    <row r="146" spans="1:13">
      <c r="A146" s="40"/>
      <c r="B146" s="39"/>
      <c r="C146" s="5" t="s">
        <v>100</v>
      </c>
      <c r="D146" s="37" t="s">
        <v>267</v>
      </c>
      <c r="E146" s="37"/>
      <c r="F146" s="37"/>
      <c r="G146" s="37"/>
      <c r="H146" s="37"/>
      <c r="I146" s="7" t="s">
        <v>119</v>
      </c>
      <c r="J146" s="5" t="str">
        <f t="shared" si="2"/>
        <v>0</v>
      </c>
      <c r="K146" s="5"/>
      <c r="M146" s="18" t="s">
        <v>303</v>
      </c>
    </row>
    <row r="147" spans="1:13">
      <c r="A147" s="40"/>
      <c r="B147" s="39"/>
      <c r="C147" s="5" t="s">
        <v>101</v>
      </c>
      <c r="D147" s="37" t="s">
        <v>268</v>
      </c>
      <c r="E147" s="37"/>
      <c r="F147" s="37"/>
      <c r="G147" s="37"/>
      <c r="H147" s="37"/>
      <c r="I147" s="7" t="s">
        <v>119</v>
      </c>
      <c r="J147" s="5" t="str">
        <f t="shared" si="2"/>
        <v>0</v>
      </c>
      <c r="K147" s="5"/>
      <c r="M147" s="18" t="s">
        <v>303</v>
      </c>
    </row>
    <row r="148" spans="1:13">
      <c r="A148" s="38" t="s">
        <v>269</v>
      </c>
      <c r="B148" s="38"/>
      <c r="C148" s="38"/>
      <c r="D148" s="38"/>
      <c r="E148" s="38"/>
      <c r="F148" s="38"/>
      <c r="G148" s="38"/>
      <c r="H148" s="38"/>
      <c r="I148" s="3"/>
      <c r="J148" s="3"/>
      <c r="K148" s="3">
        <f>(K149+K153)/2</f>
        <v>0.83333333333333337</v>
      </c>
      <c r="L148" s="23">
        <f>K148/5</f>
        <v>0.16666666666666669</v>
      </c>
      <c r="M148" s="19"/>
    </row>
    <row r="149" spans="1:13">
      <c r="A149" s="40"/>
      <c r="B149" s="36" t="s">
        <v>270</v>
      </c>
      <c r="C149" s="36"/>
      <c r="D149" s="36"/>
      <c r="E149" s="36"/>
      <c r="F149" s="36"/>
      <c r="G149" s="36"/>
      <c r="H149" s="36"/>
      <c r="I149" s="4"/>
      <c r="J149" s="4"/>
      <c r="K149" s="4">
        <f>(J150+J151+J152)/3</f>
        <v>1.6666666666666667</v>
      </c>
      <c r="M149" s="19"/>
    </row>
    <row r="150" spans="1:13" ht="120">
      <c r="A150" s="40"/>
      <c r="B150" s="39"/>
      <c r="C150" s="5" t="s">
        <v>102</v>
      </c>
      <c r="D150" s="37" t="s">
        <v>271</v>
      </c>
      <c r="E150" s="37"/>
      <c r="F150" s="37"/>
      <c r="G150" s="37"/>
      <c r="H150" s="37"/>
      <c r="I150" s="7" t="s">
        <v>121</v>
      </c>
      <c r="J150" s="5" t="str">
        <f t="shared" si="2"/>
        <v>3</v>
      </c>
      <c r="K150" s="5"/>
      <c r="M150" s="20" t="s">
        <v>341</v>
      </c>
    </row>
    <row r="151" spans="1:13" ht="60">
      <c r="A151" s="40"/>
      <c r="B151" s="39"/>
      <c r="C151" s="5" t="s">
        <v>103</v>
      </c>
      <c r="D151" s="37" t="s">
        <v>272</v>
      </c>
      <c r="E151" s="37"/>
      <c r="F151" s="37"/>
      <c r="G151" s="37"/>
      <c r="H151" s="37"/>
      <c r="I151" s="7" t="s">
        <v>118</v>
      </c>
      <c r="J151" s="5" t="str">
        <f t="shared" si="2"/>
        <v>1</v>
      </c>
      <c r="K151" s="5"/>
      <c r="M151" s="20" t="s">
        <v>342</v>
      </c>
    </row>
    <row r="152" spans="1:13" ht="60">
      <c r="A152" s="40"/>
      <c r="B152" s="39"/>
      <c r="C152" s="5" t="s">
        <v>104</v>
      </c>
      <c r="D152" s="37" t="s">
        <v>273</v>
      </c>
      <c r="E152" s="37"/>
      <c r="F152" s="37"/>
      <c r="G152" s="37"/>
      <c r="H152" s="37"/>
      <c r="I152" s="7" t="s">
        <v>118</v>
      </c>
      <c r="J152" s="5" t="str">
        <f t="shared" si="2"/>
        <v>1</v>
      </c>
      <c r="K152" s="5"/>
      <c r="M152" s="20" t="s">
        <v>342</v>
      </c>
    </row>
    <row r="153" spans="1:13">
      <c r="A153" s="40"/>
      <c r="B153" s="36" t="s">
        <v>274</v>
      </c>
      <c r="C153" s="36"/>
      <c r="D153" s="36"/>
      <c r="E153" s="36"/>
      <c r="F153" s="36"/>
      <c r="G153" s="36"/>
      <c r="H153" s="36"/>
      <c r="I153" s="4"/>
      <c r="J153" s="4"/>
      <c r="K153" s="4">
        <f>J154/1</f>
        <v>0</v>
      </c>
      <c r="M153" s="19"/>
    </row>
    <row r="154" spans="1:13">
      <c r="A154" s="40"/>
      <c r="B154" s="6"/>
      <c r="C154" s="5" t="s">
        <v>105</v>
      </c>
      <c r="D154" s="37" t="s">
        <v>275</v>
      </c>
      <c r="E154" s="37"/>
      <c r="F154" s="37"/>
      <c r="G154" s="37"/>
      <c r="H154" s="37"/>
      <c r="I154" s="7" t="s">
        <v>119</v>
      </c>
      <c r="J154" s="5" t="str">
        <f t="shared" si="2"/>
        <v>0</v>
      </c>
      <c r="K154" s="5"/>
      <c r="M154" s="18" t="s">
        <v>303</v>
      </c>
    </row>
    <row r="155" spans="1:13">
      <c r="A155" s="38" t="s">
        <v>276</v>
      </c>
      <c r="B155" s="38"/>
      <c r="C155" s="38"/>
      <c r="D155" s="38"/>
      <c r="E155" s="38"/>
      <c r="F155" s="38"/>
      <c r="G155" s="38"/>
      <c r="H155" s="38"/>
      <c r="I155" s="3"/>
      <c r="J155" s="3"/>
      <c r="K155" s="3">
        <f>(K156+K162)/2</f>
        <v>0.93333333333333335</v>
      </c>
      <c r="L155" s="23">
        <f>K155/5</f>
        <v>0.18666666666666668</v>
      </c>
      <c r="M155" s="19"/>
    </row>
    <row r="156" spans="1:13">
      <c r="A156" s="40"/>
      <c r="B156" s="36" t="s">
        <v>277</v>
      </c>
      <c r="C156" s="36"/>
      <c r="D156" s="36"/>
      <c r="E156" s="36"/>
      <c r="F156" s="36"/>
      <c r="G156" s="36"/>
      <c r="H156" s="36"/>
      <c r="I156" s="4"/>
      <c r="J156" s="4"/>
      <c r="K156" s="4">
        <f>(J157+J158+J159+J160+J161)/5</f>
        <v>1.2</v>
      </c>
      <c r="M156" s="19"/>
    </row>
    <row r="157" spans="1:13" ht="180">
      <c r="A157" s="40"/>
      <c r="B157" s="39"/>
      <c r="C157" s="5" t="s">
        <v>106</v>
      </c>
      <c r="D157" s="37" t="s">
        <v>278</v>
      </c>
      <c r="E157" s="37"/>
      <c r="F157" s="37"/>
      <c r="G157" s="37"/>
      <c r="H157" s="37"/>
      <c r="I157" s="7" t="s">
        <v>118</v>
      </c>
      <c r="J157" s="5" t="str">
        <f t="shared" si="2"/>
        <v>1</v>
      </c>
      <c r="K157" s="5"/>
      <c r="M157" s="20" t="s">
        <v>343</v>
      </c>
    </row>
    <row r="158" spans="1:13" ht="90">
      <c r="A158" s="40"/>
      <c r="B158" s="39"/>
      <c r="C158" s="5" t="s">
        <v>107</v>
      </c>
      <c r="D158" s="37" t="s">
        <v>279</v>
      </c>
      <c r="E158" s="37"/>
      <c r="F158" s="37"/>
      <c r="G158" s="37"/>
      <c r="H158" s="37"/>
      <c r="I158" s="7" t="s">
        <v>120</v>
      </c>
      <c r="J158" s="5" t="str">
        <f t="shared" si="2"/>
        <v>2</v>
      </c>
      <c r="K158" s="5"/>
      <c r="M158" s="20" t="s">
        <v>344</v>
      </c>
    </row>
    <row r="159" spans="1:13">
      <c r="A159" s="40"/>
      <c r="B159" s="39"/>
      <c r="C159" s="5" t="s">
        <v>108</v>
      </c>
      <c r="D159" s="37" t="s">
        <v>280</v>
      </c>
      <c r="E159" s="37"/>
      <c r="F159" s="37"/>
      <c r="G159" s="37"/>
      <c r="H159" s="37"/>
      <c r="I159" s="7" t="s">
        <v>119</v>
      </c>
      <c r="J159" s="5" t="str">
        <f t="shared" si="2"/>
        <v>0</v>
      </c>
      <c r="K159" s="5"/>
      <c r="M159" s="20" t="s">
        <v>345</v>
      </c>
    </row>
    <row r="160" spans="1:13" ht="75">
      <c r="A160" s="40"/>
      <c r="B160" s="39"/>
      <c r="C160" s="5" t="s">
        <v>109</v>
      </c>
      <c r="D160" s="37" t="s">
        <v>281</v>
      </c>
      <c r="E160" s="37"/>
      <c r="F160" s="37"/>
      <c r="G160" s="37"/>
      <c r="H160" s="37"/>
      <c r="I160" s="7" t="s">
        <v>121</v>
      </c>
      <c r="J160" s="5" t="str">
        <f t="shared" si="2"/>
        <v>3</v>
      </c>
      <c r="K160" s="5"/>
      <c r="M160" s="20" t="s">
        <v>346</v>
      </c>
    </row>
    <row r="161" spans="1:13">
      <c r="A161" s="40"/>
      <c r="B161" s="39"/>
      <c r="C161" s="5" t="s">
        <v>110</v>
      </c>
      <c r="D161" s="37" t="s">
        <v>282</v>
      </c>
      <c r="E161" s="37"/>
      <c r="F161" s="37"/>
      <c r="G161" s="37"/>
      <c r="H161" s="37"/>
      <c r="I161" s="7" t="s">
        <v>119</v>
      </c>
      <c r="J161" s="5" t="str">
        <f t="shared" si="2"/>
        <v>0</v>
      </c>
      <c r="K161" s="5"/>
      <c r="M161" s="18" t="s">
        <v>303</v>
      </c>
    </row>
    <row r="162" spans="1:13">
      <c r="A162" s="40"/>
      <c r="B162" s="36" t="s">
        <v>286</v>
      </c>
      <c r="C162" s="36"/>
      <c r="D162" s="36"/>
      <c r="E162" s="36"/>
      <c r="F162" s="36"/>
      <c r="G162" s="36"/>
      <c r="H162" s="36"/>
      <c r="I162" s="4"/>
      <c r="J162" s="4"/>
      <c r="K162" s="4">
        <f>(J163+J164+J165)/3</f>
        <v>0.66666666666666663</v>
      </c>
      <c r="M162" s="19"/>
    </row>
    <row r="163" spans="1:13" ht="75">
      <c r="A163" s="40"/>
      <c r="B163" s="39"/>
      <c r="C163" s="5" t="s">
        <v>111</v>
      </c>
      <c r="D163" s="37" t="s">
        <v>283</v>
      </c>
      <c r="E163" s="37"/>
      <c r="F163" s="37"/>
      <c r="G163" s="37"/>
      <c r="H163" s="37"/>
      <c r="I163" s="7" t="s">
        <v>118</v>
      </c>
      <c r="J163" s="5" t="str">
        <f t="shared" si="2"/>
        <v>1</v>
      </c>
      <c r="K163" s="5"/>
      <c r="M163" s="20" t="s">
        <v>347</v>
      </c>
    </row>
    <row r="164" spans="1:13">
      <c r="A164" s="40"/>
      <c r="B164" s="39"/>
      <c r="C164" s="5" t="s">
        <v>112</v>
      </c>
      <c r="D164" s="37" t="s">
        <v>284</v>
      </c>
      <c r="E164" s="37"/>
      <c r="F164" s="37"/>
      <c r="G164" s="37"/>
      <c r="H164" s="37"/>
      <c r="I164" s="7" t="s">
        <v>119</v>
      </c>
      <c r="J164" s="5" t="str">
        <f t="shared" si="2"/>
        <v>0</v>
      </c>
      <c r="K164" s="5"/>
      <c r="M164" s="18" t="s">
        <v>303</v>
      </c>
    </row>
    <row r="165" spans="1:13" ht="60">
      <c r="A165" s="40"/>
      <c r="B165" s="39"/>
      <c r="C165" s="5" t="s">
        <v>113</v>
      </c>
      <c r="D165" s="37" t="s">
        <v>285</v>
      </c>
      <c r="E165" s="37"/>
      <c r="F165" s="37"/>
      <c r="G165" s="37"/>
      <c r="H165" s="37"/>
      <c r="I165" s="7" t="s">
        <v>118</v>
      </c>
      <c r="J165" s="5" t="str">
        <f t="shared" si="2"/>
        <v>1</v>
      </c>
      <c r="K165" s="5"/>
      <c r="M165" s="21" t="s">
        <v>348</v>
      </c>
    </row>
  </sheetData>
  <mergeCells count="205">
    <mergeCell ref="A18:A26"/>
    <mergeCell ref="A28:A40"/>
    <mergeCell ref="A42:A59"/>
    <mergeCell ref="A61:A63"/>
    <mergeCell ref="A2:H2"/>
    <mergeCell ref="A4:A6"/>
    <mergeCell ref="B5:B6"/>
    <mergeCell ref="B9:B13"/>
    <mergeCell ref="B15:B16"/>
    <mergeCell ref="B19:B20"/>
    <mergeCell ref="B22:B24"/>
    <mergeCell ref="B29:B32"/>
    <mergeCell ref="B52:H52"/>
    <mergeCell ref="B54:H54"/>
    <mergeCell ref="D40:H40"/>
    <mergeCell ref="D43:H43"/>
    <mergeCell ref="D44:H44"/>
    <mergeCell ref="D46:H46"/>
    <mergeCell ref="D47:H47"/>
    <mergeCell ref="D48:H48"/>
    <mergeCell ref="B42:H42"/>
    <mergeCell ref="B45:H45"/>
    <mergeCell ref="A3:H3"/>
    <mergeCell ref="A7:H7"/>
    <mergeCell ref="A65:A81"/>
    <mergeCell ref="A83:A103"/>
    <mergeCell ref="A105:A113"/>
    <mergeCell ref="A115:A130"/>
    <mergeCell ref="A132:A138"/>
    <mergeCell ref="A131:H131"/>
    <mergeCell ref="A8:A16"/>
    <mergeCell ref="D5:H5"/>
    <mergeCell ref="D6:H6"/>
    <mergeCell ref="D9:H9"/>
    <mergeCell ref="D10:H10"/>
    <mergeCell ref="D11:H11"/>
    <mergeCell ref="B34:B36"/>
    <mergeCell ref="B38:B40"/>
    <mergeCell ref="B43:B44"/>
    <mergeCell ref="B46:B51"/>
    <mergeCell ref="D12:H12"/>
    <mergeCell ref="D13:H13"/>
    <mergeCell ref="D15:H15"/>
    <mergeCell ref="D16:H16"/>
    <mergeCell ref="D19:H19"/>
    <mergeCell ref="D20:H20"/>
    <mergeCell ref="D22:H22"/>
    <mergeCell ref="D56:H56"/>
    <mergeCell ref="D23:H23"/>
    <mergeCell ref="B55:B59"/>
    <mergeCell ref="B62:B63"/>
    <mergeCell ref="D32:H32"/>
    <mergeCell ref="D34:H34"/>
    <mergeCell ref="D35:H35"/>
    <mergeCell ref="D36:H36"/>
    <mergeCell ref="D38:H38"/>
    <mergeCell ref="D39:H39"/>
    <mergeCell ref="B33:H33"/>
    <mergeCell ref="B37:H37"/>
    <mergeCell ref="D24:H24"/>
    <mergeCell ref="D26:H26"/>
    <mergeCell ref="D29:H29"/>
    <mergeCell ref="D30:H30"/>
    <mergeCell ref="D31:H31"/>
    <mergeCell ref="D49:H49"/>
    <mergeCell ref="D50:H50"/>
    <mergeCell ref="D51:H51"/>
    <mergeCell ref="D53:H53"/>
    <mergeCell ref="D55:H55"/>
    <mergeCell ref="D57:H57"/>
    <mergeCell ref="D58:H58"/>
    <mergeCell ref="D59:H59"/>
    <mergeCell ref="D62:H62"/>
    <mergeCell ref="D63:H63"/>
    <mergeCell ref="D66:H66"/>
    <mergeCell ref="B61:H61"/>
    <mergeCell ref="B65:H65"/>
    <mergeCell ref="B141:B147"/>
    <mergeCell ref="B120:B128"/>
    <mergeCell ref="B137:B138"/>
    <mergeCell ref="B133:B135"/>
    <mergeCell ref="B100:B101"/>
    <mergeCell ref="B106:B108"/>
    <mergeCell ref="B110:B113"/>
    <mergeCell ref="B116:B118"/>
    <mergeCell ref="B66:B71"/>
    <mergeCell ref="B73:B81"/>
    <mergeCell ref="B93:B96"/>
    <mergeCell ref="B132:H132"/>
    <mergeCell ref="B136:H136"/>
    <mergeCell ref="D133:H133"/>
    <mergeCell ref="D134:H134"/>
    <mergeCell ref="D135:H135"/>
    <mergeCell ref="D75:H75"/>
    <mergeCell ref="D76:H76"/>
    <mergeCell ref="D77:H77"/>
    <mergeCell ref="D78:H78"/>
    <mergeCell ref="D79:H79"/>
    <mergeCell ref="D67:H67"/>
    <mergeCell ref="D68:H68"/>
    <mergeCell ref="D69:H69"/>
    <mergeCell ref="D70:H70"/>
    <mergeCell ref="D71:H71"/>
    <mergeCell ref="D73:H73"/>
    <mergeCell ref="B72:H72"/>
    <mergeCell ref="A114:H114"/>
    <mergeCell ref="D101:H101"/>
    <mergeCell ref="D103:H103"/>
    <mergeCell ref="D106:H106"/>
    <mergeCell ref="D107:H107"/>
    <mergeCell ref="B105:H105"/>
    <mergeCell ref="D89:H89"/>
    <mergeCell ref="D91:H91"/>
    <mergeCell ref="D93:H93"/>
    <mergeCell ref="D94:H94"/>
    <mergeCell ref="D95:H95"/>
    <mergeCell ref="D96:H96"/>
    <mergeCell ref="A104:H104"/>
    <mergeCell ref="D124:H124"/>
    <mergeCell ref="D125:H125"/>
    <mergeCell ref="D126:H126"/>
    <mergeCell ref="D127:H127"/>
    <mergeCell ref="D128:H128"/>
    <mergeCell ref="D130:H130"/>
    <mergeCell ref="B129:H129"/>
    <mergeCell ref="B150:B152"/>
    <mergeCell ref="B157:B161"/>
    <mergeCell ref="D137:H137"/>
    <mergeCell ref="D138:H138"/>
    <mergeCell ref="B153:H153"/>
    <mergeCell ref="B156:H156"/>
    <mergeCell ref="A139:H139"/>
    <mergeCell ref="A148:H148"/>
    <mergeCell ref="A155:H155"/>
    <mergeCell ref="D142:H142"/>
    <mergeCell ref="D143:H143"/>
    <mergeCell ref="D144:H144"/>
    <mergeCell ref="D146:H146"/>
    <mergeCell ref="D147:H147"/>
    <mergeCell ref="D141:H141"/>
    <mergeCell ref="A149:A154"/>
    <mergeCell ref="A156:A165"/>
    <mergeCell ref="A140:A147"/>
    <mergeCell ref="D159:H159"/>
    <mergeCell ref="D160:H160"/>
    <mergeCell ref="D161:H161"/>
    <mergeCell ref="D163:H163"/>
    <mergeCell ref="D164:H164"/>
    <mergeCell ref="D165:H165"/>
    <mergeCell ref="B162:H162"/>
    <mergeCell ref="D150:H150"/>
    <mergeCell ref="D151:H151"/>
    <mergeCell ref="D152:H152"/>
    <mergeCell ref="D154:H154"/>
    <mergeCell ref="D157:H157"/>
    <mergeCell ref="D158:H158"/>
    <mergeCell ref="B163:B165"/>
    <mergeCell ref="B88:H88"/>
    <mergeCell ref="B90:H90"/>
    <mergeCell ref="B92:H92"/>
    <mergeCell ref="B97:H97"/>
    <mergeCell ref="B99:H99"/>
    <mergeCell ref="B102:H102"/>
    <mergeCell ref="B140:H140"/>
    <mergeCell ref="B149:H149"/>
    <mergeCell ref="D117:H117"/>
    <mergeCell ref="D118:H118"/>
    <mergeCell ref="D120:H120"/>
    <mergeCell ref="D121:H121"/>
    <mergeCell ref="D122:H122"/>
    <mergeCell ref="D123:H123"/>
    <mergeCell ref="B119:H119"/>
    <mergeCell ref="D108:H108"/>
    <mergeCell ref="D110:H110"/>
    <mergeCell ref="D111:H111"/>
    <mergeCell ref="D112:H112"/>
    <mergeCell ref="D113:H113"/>
    <mergeCell ref="D116:H116"/>
    <mergeCell ref="B109:H109"/>
    <mergeCell ref="B115:H115"/>
    <mergeCell ref="D145:H145"/>
    <mergeCell ref="B4:H4"/>
    <mergeCell ref="B8:H8"/>
    <mergeCell ref="B14:H14"/>
    <mergeCell ref="B21:H21"/>
    <mergeCell ref="B25:H25"/>
    <mergeCell ref="B28:H28"/>
    <mergeCell ref="B18:H18"/>
    <mergeCell ref="D98:H98"/>
    <mergeCell ref="D100:H100"/>
    <mergeCell ref="A17:H17"/>
    <mergeCell ref="A27:H27"/>
    <mergeCell ref="A41:H41"/>
    <mergeCell ref="A60:H60"/>
    <mergeCell ref="A64:H64"/>
    <mergeCell ref="A82:H82"/>
    <mergeCell ref="D80:H80"/>
    <mergeCell ref="D81:H81"/>
    <mergeCell ref="D84:H84"/>
    <mergeCell ref="D85:H85"/>
    <mergeCell ref="D86:H86"/>
    <mergeCell ref="D87:H87"/>
    <mergeCell ref="B83:H83"/>
    <mergeCell ref="B84:B87"/>
    <mergeCell ref="D74:H74"/>
  </mergeCells>
  <dataValidations count="1">
    <dataValidation type="list" allowBlank="1" showInputMessage="1" showErrorMessage="1" sqref="I5:I6 I9:I13 I150:I152 I141:I147 I137:I138 I133:I135 I130 I43:I44 I116:I118 I110:I113 I106:I108 I103 I100:I101 I98 I93:I96 I91 I89 I84:I87 I73:I81 I66:I71 I62:I63 I55:I59 I53 I46:I51 I38:I40 I163:I165 I29:I32 I26 I22:I24 I19:I20 I15:I16 I154 I157:I161 I34:I36 I126" xr:uid="{00000000-0002-0000-0000-000000000000}">
      <formula1>"0 - No existente,1 - Inicial,2 - Repetible,3 - Definido,4 - Gestionado,5 - Optimizado"</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6"/>
  <sheetViews>
    <sheetView zoomScaleNormal="100" workbookViewId="0">
      <selection activeCell="C16" sqref="C16"/>
    </sheetView>
  </sheetViews>
  <sheetFormatPr baseColWidth="10" defaultColWidth="45.42578125" defaultRowHeight="15"/>
  <cols>
    <col min="1" max="1" width="7.7109375" style="8" customWidth="1"/>
    <col min="2" max="3" width="53.28515625" style="9" customWidth="1"/>
    <col min="4" max="4" width="5.85546875" style="8" bestFit="1" customWidth="1"/>
    <col min="5" max="5" width="45.42578125" style="8"/>
    <col min="6" max="10" width="2" style="8" bestFit="1" customWidth="1"/>
    <col min="11" max="16384" width="45.42578125" style="8"/>
  </cols>
  <sheetData>
    <row r="1" spans="2:9">
      <c r="C1" s="17" t="s">
        <v>349</v>
      </c>
      <c r="D1" s="10" t="s">
        <v>116</v>
      </c>
    </row>
    <row r="2" spans="2:9">
      <c r="B2" s="11" t="str">
        <f>'Analisis Diferencial ISO 27002'!A3</f>
        <v>A.5 Políticas de seguridad de la información</v>
      </c>
      <c r="C2" s="22">
        <f>'Analisis Diferencial ISO 27002'!L3</f>
        <v>0</v>
      </c>
      <c r="D2" s="15">
        <f>'Analisis Diferencial ISO 27002'!K3</f>
        <v>0</v>
      </c>
      <c r="F2" s="8">
        <v>5</v>
      </c>
      <c r="G2" s="8">
        <v>4</v>
      </c>
      <c r="H2" s="8">
        <v>3</v>
      </c>
      <c r="I2" s="8">
        <v>2</v>
      </c>
    </row>
    <row r="3" spans="2:9">
      <c r="B3" s="12" t="str">
        <f>'Analisis Diferencial ISO 27002'!A7</f>
        <v>A.6 Organización de la seguridad de la información</v>
      </c>
      <c r="C3" s="22">
        <f>'Analisis Diferencial ISO 27002'!L7</f>
        <v>0.36</v>
      </c>
      <c r="D3" s="16">
        <f>'Analisis Diferencial ISO 27002'!K7</f>
        <v>1.8</v>
      </c>
      <c r="F3" s="8">
        <v>5</v>
      </c>
      <c r="G3" s="8">
        <v>4</v>
      </c>
      <c r="H3" s="8">
        <v>3</v>
      </c>
      <c r="I3" s="8">
        <v>2</v>
      </c>
    </row>
    <row r="4" spans="2:9">
      <c r="B4" s="12" t="str">
        <f>'Analisis Diferencial ISO 27002'!A17</f>
        <v>A.7 Seguridad relativa a los RRHH</v>
      </c>
      <c r="C4" s="22">
        <f>'Analisis Diferencial ISO 27002'!L17</f>
        <v>0.35555555555555557</v>
      </c>
      <c r="D4" s="16">
        <f>'Analisis Diferencial ISO 27002'!K17</f>
        <v>1.7777777777777779</v>
      </c>
      <c r="F4" s="8">
        <v>5</v>
      </c>
      <c r="G4" s="8">
        <v>4</v>
      </c>
      <c r="H4" s="8">
        <v>3</v>
      </c>
      <c r="I4" s="8">
        <v>2</v>
      </c>
    </row>
    <row r="5" spans="2:9">
      <c r="B5" s="12" t="str">
        <f>'Analisis Diferencial ISO 27002'!A27</f>
        <v>A.8 Gestión de activos</v>
      </c>
      <c r="C5" s="22">
        <f>'Analisis Diferencial ISO 27002'!L27</f>
        <v>0.17222222222222222</v>
      </c>
      <c r="D5" s="16">
        <f>'Analisis Diferencial ISO 27002'!K27</f>
        <v>0.86111111111111116</v>
      </c>
      <c r="F5" s="8">
        <v>5</v>
      </c>
      <c r="G5" s="8">
        <v>4</v>
      </c>
      <c r="H5" s="8">
        <v>3</v>
      </c>
      <c r="I5" s="8">
        <v>2</v>
      </c>
    </row>
    <row r="6" spans="2:9">
      <c r="B6" s="12" t="str">
        <f>'Analisis Diferencial ISO 27002'!A41</f>
        <v>A.9 Control de acceso</v>
      </c>
      <c r="C6" s="22">
        <f>'Analisis Diferencial ISO 27002'!L41</f>
        <v>0.21833333333333335</v>
      </c>
      <c r="D6" s="16">
        <f>'Analisis Diferencial ISO 27002'!K41</f>
        <v>1.0916666666666668</v>
      </c>
      <c r="F6" s="8">
        <v>5</v>
      </c>
      <c r="G6" s="8">
        <v>4</v>
      </c>
      <c r="H6" s="8">
        <v>3</v>
      </c>
      <c r="I6" s="8">
        <v>2</v>
      </c>
    </row>
    <row r="7" spans="2:9">
      <c r="B7" s="12" t="str">
        <f>'Analisis Diferencial ISO 27002'!A60</f>
        <v>A.10 Criptografía</v>
      </c>
      <c r="C7" s="22">
        <f>'Analisis Diferencial ISO 27002'!L60</f>
        <v>0</v>
      </c>
      <c r="D7" s="16">
        <f>'Analisis Diferencial ISO 27002'!K60</f>
        <v>0</v>
      </c>
      <c r="F7" s="8">
        <v>5</v>
      </c>
      <c r="G7" s="8">
        <v>4</v>
      </c>
      <c r="H7" s="8">
        <v>3</v>
      </c>
      <c r="I7" s="8">
        <v>2</v>
      </c>
    </row>
    <row r="8" spans="2:9">
      <c r="B8" s="12" t="str">
        <f>'Analisis Diferencial ISO 27002'!A64</f>
        <v>A.11 Seguridad física y del entorno</v>
      </c>
      <c r="C8" s="22">
        <f>'Analisis Diferencial ISO 27002'!L64</f>
        <v>0.62222222222222223</v>
      </c>
      <c r="D8" s="16">
        <f>'Analisis Diferencial ISO 27002'!K64</f>
        <v>3.1111111111111112</v>
      </c>
      <c r="F8" s="8">
        <v>5</v>
      </c>
      <c r="G8" s="8">
        <v>4</v>
      </c>
      <c r="H8" s="8">
        <v>3</v>
      </c>
      <c r="I8" s="8">
        <v>2</v>
      </c>
    </row>
    <row r="9" spans="2:9">
      <c r="B9" s="12" t="str">
        <f>'Analisis Diferencial ISO 27002'!A82</f>
        <v>A.12 Seguridad de las operaciones</v>
      </c>
      <c r="C9" s="22">
        <f>'Analisis Diferencial ISO 27002'!L82</f>
        <v>0.23571428571428571</v>
      </c>
      <c r="D9" s="16">
        <f>'Analisis Diferencial ISO 27002'!K82</f>
        <v>1.1785714285714286</v>
      </c>
      <c r="F9" s="8">
        <v>5</v>
      </c>
      <c r="G9" s="8">
        <v>4</v>
      </c>
      <c r="H9" s="8">
        <v>3</v>
      </c>
      <c r="I9" s="8">
        <v>2</v>
      </c>
    </row>
    <row r="10" spans="2:9">
      <c r="B10" s="12" t="str">
        <f>'Analisis Diferencial ISO 27002'!A104</f>
        <v>A.13 Seguridad de las comunicaciones</v>
      </c>
      <c r="C10" s="22">
        <f>'Analisis Diferencial ISO 27002'!L104</f>
        <v>0.2</v>
      </c>
      <c r="D10" s="16">
        <f>'Analisis Diferencial ISO 27002'!K104</f>
        <v>1</v>
      </c>
      <c r="F10" s="8">
        <v>5</v>
      </c>
      <c r="G10" s="8">
        <v>4</v>
      </c>
      <c r="H10" s="8">
        <v>3</v>
      </c>
      <c r="I10" s="8">
        <v>2</v>
      </c>
    </row>
    <row r="11" spans="2:9" ht="30">
      <c r="B11" s="12" t="str">
        <f>'Analisis Diferencial ISO 27002'!A114</f>
        <v>A.14 Adquisición, desarrollo y mantenimiento de los sistemas de información</v>
      </c>
      <c r="C11" s="22">
        <f>'Analisis Diferencial ISO 27002'!L114</f>
        <v>0.2</v>
      </c>
      <c r="D11" s="16">
        <f>'Analisis Diferencial ISO 27002'!K114</f>
        <v>1</v>
      </c>
      <c r="F11" s="8">
        <v>5</v>
      </c>
      <c r="G11" s="8">
        <v>4</v>
      </c>
      <c r="H11" s="8">
        <v>3</v>
      </c>
      <c r="I11" s="8">
        <v>2</v>
      </c>
    </row>
    <row r="12" spans="2:9">
      <c r="B12" s="12" t="str">
        <f>'Analisis Diferencial ISO 27002'!A131</f>
        <v>A.15 Relación con proveedores</v>
      </c>
      <c r="C12" s="22">
        <f>'Analisis Diferencial ISO 27002'!L131</f>
        <v>0.76666666666666661</v>
      </c>
      <c r="D12" s="16">
        <f>'Analisis Diferencial ISO 27002'!K131</f>
        <v>3.833333333333333</v>
      </c>
      <c r="F12" s="8">
        <v>5</v>
      </c>
      <c r="G12" s="8">
        <v>4</v>
      </c>
      <c r="H12" s="8">
        <v>3</v>
      </c>
      <c r="I12" s="8">
        <v>2</v>
      </c>
    </row>
    <row r="13" spans="2:9" ht="30">
      <c r="B13" s="12" t="str">
        <f>'Analisis Diferencial ISO 27002'!A139</f>
        <v>A.16 Gestión de incidentes de seguridad de la información</v>
      </c>
      <c r="C13" s="22">
        <f>'Analisis Diferencial ISO 27002'!L139</f>
        <v>2.8571428571428571E-2</v>
      </c>
      <c r="D13" s="16">
        <f>'Analisis Diferencial ISO 27002'!K139</f>
        <v>0.14285714285714285</v>
      </c>
      <c r="F13" s="8">
        <v>5</v>
      </c>
      <c r="G13" s="8">
        <v>4</v>
      </c>
      <c r="H13" s="8">
        <v>3</v>
      </c>
      <c r="I13" s="8">
        <v>2</v>
      </c>
    </row>
    <row r="14" spans="2:9" ht="30">
      <c r="B14" s="12" t="str">
        <f>'Analisis Diferencial ISO 27002'!A148</f>
        <v>A.17 Aspectos de seguridad de la información par la gestión de la continuidad del negocio</v>
      </c>
      <c r="C14" s="22">
        <f>'Analisis Diferencial ISO 27002'!L148</f>
        <v>0.16666666666666669</v>
      </c>
      <c r="D14" s="16">
        <f>'Analisis Diferencial ISO 27002'!K148</f>
        <v>0.83333333333333337</v>
      </c>
      <c r="F14" s="8">
        <v>5</v>
      </c>
      <c r="G14" s="8">
        <v>4</v>
      </c>
      <c r="H14" s="8">
        <v>3</v>
      </c>
      <c r="I14" s="8">
        <v>2</v>
      </c>
    </row>
    <row r="15" spans="2:9">
      <c r="B15" s="12" t="str">
        <f>'Analisis Diferencial ISO 27002'!A155</f>
        <v>A.18 Cumplimiento</v>
      </c>
      <c r="C15" s="22">
        <f>'Analisis Diferencial ISO 27002'!L155</f>
        <v>0.18666666666666668</v>
      </c>
      <c r="D15" s="16">
        <f>'Analisis Diferencial ISO 27002'!K155</f>
        <v>0.93333333333333335</v>
      </c>
      <c r="F15" s="8">
        <v>5</v>
      </c>
      <c r="G15" s="8">
        <v>4</v>
      </c>
      <c r="H15" s="8">
        <v>3</v>
      </c>
      <c r="I15" s="8">
        <v>2</v>
      </c>
    </row>
    <row r="16" spans="2:9">
      <c r="C16" s="41">
        <f>(SUM(C2:C15))/14</f>
        <v>0.25090136054421769</v>
      </c>
      <c r="D16" s="1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7E5B-E300-4B7D-80B7-05ADF13E2C4E}">
  <dimension ref="A1:E29"/>
  <sheetViews>
    <sheetView topLeftCell="A22" workbookViewId="0">
      <selection activeCell="C39" sqref="C39"/>
    </sheetView>
  </sheetViews>
  <sheetFormatPr baseColWidth="10" defaultRowHeight="15"/>
  <cols>
    <col min="1" max="1" width="28" bestFit="1" customWidth="1"/>
    <col min="2" max="2" width="64.42578125" bestFit="1" customWidth="1"/>
    <col min="3" max="4" width="17" customWidth="1"/>
    <col min="5" max="5" width="15.42578125" bestFit="1" customWidth="1"/>
  </cols>
  <sheetData>
    <row r="1" spans="1:5">
      <c r="A1" s="26" t="s">
        <v>358</v>
      </c>
      <c r="B1" s="27"/>
      <c r="C1" s="28" t="s">
        <v>380</v>
      </c>
      <c r="D1" s="28" t="s">
        <v>116</v>
      </c>
      <c r="E1" s="29" t="s">
        <v>350</v>
      </c>
    </row>
    <row r="2" spans="1:5">
      <c r="A2" s="31" t="s">
        <v>351</v>
      </c>
      <c r="B2" s="31"/>
      <c r="C2" s="26">
        <f>2/3</f>
        <v>0.66666666666666663</v>
      </c>
      <c r="D2" s="33" t="s">
        <v>118</v>
      </c>
      <c r="E2" s="32">
        <f>C2/5</f>
        <v>0.13333333333333333</v>
      </c>
    </row>
    <row r="3" spans="1:5">
      <c r="B3" t="s">
        <v>360</v>
      </c>
      <c r="C3" s="25" t="s">
        <v>118</v>
      </c>
      <c r="D3" s="25"/>
      <c r="E3" s="30"/>
    </row>
    <row r="4" spans="1:5">
      <c r="B4" t="s">
        <v>361</v>
      </c>
      <c r="C4" s="25" t="s">
        <v>118</v>
      </c>
      <c r="D4" s="25"/>
    </row>
    <row r="5" spans="1:5">
      <c r="B5" t="s">
        <v>362</v>
      </c>
      <c r="C5" s="25" t="s">
        <v>119</v>
      </c>
      <c r="D5" s="25"/>
    </row>
    <row r="6" spans="1:5">
      <c r="A6" s="31" t="s">
        <v>352</v>
      </c>
      <c r="B6" s="31"/>
      <c r="C6" s="26">
        <f>2/3</f>
        <v>0.66666666666666663</v>
      </c>
      <c r="D6" s="33" t="s">
        <v>118</v>
      </c>
      <c r="E6" s="32">
        <f>C6/5</f>
        <v>0.13333333333333333</v>
      </c>
    </row>
    <row r="7" spans="1:5">
      <c r="B7" t="s">
        <v>359</v>
      </c>
      <c r="C7" s="25" t="s">
        <v>118</v>
      </c>
      <c r="D7" s="25"/>
    </row>
    <row r="8" spans="1:5">
      <c r="B8" t="s">
        <v>363</v>
      </c>
      <c r="C8" s="25" t="s">
        <v>119</v>
      </c>
      <c r="D8" s="25"/>
    </row>
    <row r="9" spans="1:5">
      <c r="B9" t="s">
        <v>364</v>
      </c>
      <c r="C9" s="25" t="s">
        <v>118</v>
      </c>
      <c r="D9" s="25"/>
    </row>
    <row r="10" spans="1:5">
      <c r="A10" s="31" t="s">
        <v>353</v>
      </c>
      <c r="B10" s="31"/>
      <c r="C10" s="26">
        <f>1/2</f>
        <v>0.5</v>
      </c>
      <c r="D10" s="33" t="s">
        <v>118</v>
      </c>
      <c r="E10" s="32">
        <f>C10/5</f>
        <v>0.1</v>
      </c>
    </row>
    <row r="11" spans="1:5">
      <c r="B11" t="s">
        <v>365</v>
      </c>
      <c r="C11" s="25" t="s">
        <v>119</v>
      </c>
      <c r="D11" s="25"/>
    </row>
    <row r="12" spans="1:5">
      <c r="B12" t="s">
        <v>366</v>
      </c>
      <c r="C12" s="25" t="s">
        <v>118</v>
      </c>
      <c r="D12" s="25"/>
    </row>
    <row r="13" spans="1:5">
      <c r="A13" s="31" t="s">
        <v>354</v>
      </c>
      <c r="B13" s="31"/>
      <c r="C13" s="26">
        <f>6/5</f>
        <v>1.2</v>
      </c>
      <c r="D13" s="33" t="s">
        <v>118</v>
      </c>
      <c r="E13" s="32">
        <f>C13/5</f>
        <v>0.24</v>
      </c>
    </row>
    <row r="14" spans="1:5">
      <c r="B14" t="s">
        <v>367</v>
      </c>
      <c r="C14" s="25" t="s">
        <v>120</v>
      </c>
      <c r="D14" s="25"/>
    </row>
    <row r="15" spans="1:5">
      <c r="B15" t="s">
        <v>368</v>
      </c>
      <c r="C15" s="25" t="s">
        <v>118</v>
      </c>
      <c r="D15" s="25"/>
    </row>
    <row r="16" spans="1:5">
      <c r="B16" t="s">
        <v>369</v>
      </c>
      <c r="C16" s="25" t="s">
        <v>118</v>
      </c>
      <c r="D16" s="25"/>
    </row>
    <row r="17" spans="1:5">
      <c r="B17" t="s">
        <v>370</v>
      </c>
      <c r="C17" s="25" t="s">
        <v>118</v>
      </c>
      <c r="D17" s="25"/>
    </row>
    <row r="18" spans="1:5">
      <c r="B18" t="s">
        <v>371</v>
      </c>
      <c r="C18" s="25" t="s">
        <v>118</v>
      </c>
      <c r="D18" s="25"/>
    </row>
    <row r="19" spans="1:5">
      <c r="A19" s="31" t="s">
        <v>355</v>
      </c>
      <c r="B19" s="31"/>
      <c r="C19" s="26">
        <v>0</v>
      </c>
      <c r="D19" s="33" t="s">
        <v>119</v>
      </c>
      <c r="E19" s="32">
        <f>C19/5</f>
        <v>0</v>
      </c>
    </row>
    <row r="20" spans="1:5">
      <c r="B20" t="s">
        <v>372</v>
      </c>
      <c r="C20" s="25" t="s">
        <v>119</v>
      </c>
      <c r="D20" s="25"/>
    </row>
    <row r="21" spans="1:5">
      <c r="B21" t="s">
        <v>373</v>
      </c>
      <c r="C21" s="25" t="s">
        <v>119</v>
      </c>
      <c r="D21" s="25"/>
    </row>
    <row r="22" spans="1:5">
      <c r="B22" t="s">
        <v>374</v>
      </c>
      <c r="C22" s="25" t="s">
        <v>119</v>
      </c>
      <c r="D22" s="25"/>
    </row>
    <row r="23" spans="1:5">
      <c r="A23" s="31" t="s">
        <v>356</v>
      </c>
      <c r="B23" s="31"/>
      <c r="C23" s="26">
        <v>0</v>
      </c>
      <c r="D23" s="33" t="s">
        <v>119</v>
      </c>
      <c r="E23" s="32">
        <f>C23/5</f>
        <v>0</v>
      </c>
    </row>
    <row r="24" spans="1:5">
      <c r="B24" t="s">
        <v>375</v>
      </c>
      <c r="C24" s="25" t="s">
        <v>119</v>
      </c>
      <c r="D24" s="25"/>
    </row>
    <row r="25" spans="1:5">
      <c r="B25" t="s">
        <v>376</v>
      </c>
      <c r="C25" s="25" t="s">
        <v>119</v>
      </c>
      <c r="D25" s="25"/>
    </row>
    <row r="26" spans="1:5">
      <c r="B26" t="s">
        <v>377</v>
      </c>
      <c r="C26" s="25" t="s">
        <v>119</v>
      </c>
      <c r="D26" s="25"/>
    </row>
    <row r="27" spans="1:5">
      <c r="A27" s="31" t="s">
        <v>357</v>
      </c>
      <c r="B27" s="31"/>
      <c r="C27" s="26">
        <v>0</v>
      </c>
      <c r="D27" s="33" t="s">
        <v>119</v>
      </c>
      <c r="E27" s="32">
        <f>C27/5</f>
        <v>0</v>
      </c>
    </row>
    <row r="28" spans="1:5">
      <c r="B28" t="s">
        <v>378</v>
      </c>
      <c r="C28" s="25" t="s">
        <v>119</v>
      </c>
      <c r="D28" s="25"/>
    </row>
    <row r="29" spans="1:5">
      <c r="B29" t="s">
        <v>379</v>
      </c>
      <c r="C29" s="25" t="s">
        <v>119</v>
      </c>
      <c r="D29" s="25"/>
    </row>
  </sheetData>
  <phoneticPr fontId="10" type="noConversion"/>
  <dataValidations count="1">
    <dataValidation type="list" allowBlank="1" showInputMessage="1" showErrorMessage="1" sqref="C3:D5 C7:D9 C11:D12 C14:D18 C20:D22 C24:D26 C28:D29 D2 D6 D10 D13 D19 D23 D27" xr:uid="{1E83806D-8855-4469-9076-1DA2CB6D92F7}">
      <formula1>"0 - No existente,1 - Inicial,2 - Repetible,3 - Definido,4 - Gestionado,5 - Optimizado"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zoomScale="50" zoomScaleNormal="50" workbookViewId="0">
      <selection activeCell="R9" sqref="R9"/>
    </sheetView>
  </sheetViews>
  <sheetFormatPr baseColWidth="10" defaultRowHeight="15"/>
  <cols>
    <col min="1" max="1" width="25.7109375" customWidth="1"/>
    <col min="4" max="4" width="31.28515625" customWidth="1"/>
    <col min="5" max="5" width="15.42578125" bestFit="1" customWidth="1"/>
  </cols>
  <sheetData>
    <row r="1" spans="1:12">
      <c r="A1" s="26" t="s">
        <v>358</v>
      </c>
      <c r="B1" s="27"/>
      <c r="C1" s="28" t="s">
        <v>380</v>
      </c>
      <c r="D1" s="28" t="s">
        <v>116</v>
      </c>
      <c r="E1" s="29" t="s">
        <v>382</v>
      </c>
    </row>
    <row r="2" spans="1:12" ht="15.75">
      <c r="A2" s="31" t="s">
        <v>351</v>
      </c>
      <c r="B2" s="31"/>
      <c r="C2" s="26">
        <f>2/3</f>
        <v>0.66666666666666663</v>
      </c>
      <c r="D2" s="33" t="s">
        <v>118</v>
      </c>
      <c r="E2" s="32">
        <f>C2/5</f>
        <v>0.13333333333333333</v>
      </c>
      <c r="G2" s="8">
        <v>5</v>
      </c>
      <c r="H2" s="8">
        <v>4</v>
      </c>
      <c r="I2" s="8">
        <v>3</v>
      </c>
      <c r="J2" s="8">
        <v>2</v>
      </c>
      <c r="K2" s="8">
        <v>1</v>
      </c>
      <c r="L2" s="8">
        <v>0</v>
      </c>
    </row>
    <row r="3" spans="1:12" ht="15.75">
      <c r="A3" s="31" t="s">
        <v>352</v>
      </c>
      <c r="B3" s="31"/>
      <c r="C3" s="26">
        <f>2/3</f>
        <v>0.66666666666666663</v>
      </c>
      <c r="D3" s="33" t="s">
        <v>118</v>
      </c>
      <c r="E3" s="32">
        <f t="shared" ref="E3:E8" si="0">C3/5</f>
        <v>0.13333333333333333</v>
      </c>
      <c r="G3" s="8">
        <v>5</v>
      </c>
      <c r="H3" s="8">
        <v>4</v>
      </c>
      <c r="I3" s="8">
        <v>3</v>
      </c>
      <c r="J3" s="8">
        <v>2</v>
      </c>
      <c r="K3" s="8">
        <v>1</v>
      </c>
      <c r="L3" s="8">
        <v>0</v>
      </c>
    </row>
    <row r="4" spans="1:12" ht="15.75">
      <c r="A4" s="31" t="s">
        <v>353</v>
      </c>
      <c r="B4" s="31"/>
      <c r="C4" s="26">
        <f>1/2</f>
        <v>0.5</v>
      </c>
      <c r="D4" s="33" t="s">
        <v>118</v>
      </c>
      <c r="E4" s="32">
        <f t="shared" si="0"/>
        <v>0.1</v>
      </c>
      <c r="G4" s="8">
        <v>5</v>
      </c>
      <c r="H4" s="8">
        <v>4</v>
      </c>
      <c r="I4" s="8">
        <v>3</v>
      </c>
      <c r="J4" s="8">
        <v>2</v>
      </c>
      <c r="K4" s="8">
        <v>1</v>
      </c>
      <c r="L4" s="8">
        <v>0</v>
      </c>
    </row>
    <row r="5" spans="1:12" ht="15.75">
      <c r="A5" s="31" t="s">
        <v>354</v>
      </c>
      <c r="B5" s="31"/>
      <c r="C5" s="26">
        <f>6/5</f>
        <v>1.2</v>
      </c>
      <c r="D5" s="33" t="s">
        <v>118</v>
      </c>
      <c r="E5" s="32">
        <f t="shared" si="0"/>
        <v>0.24</v>
      </c>
      <c r="G5" s="8">
        <v>5</v>
      </c>
      <c r="H5" s="8">
        <v>4</v>
      </c>
      <c r="I5" s="8">
        <v>3</v>
      </c>
      <c r="J5" s="8">
        <v>2</v>
      </c>
      <c r="K5" s="8">
        <v>1</v>
      </c>
      <c r="L5" s="8">
        <v>0</v>
      </c>
    </row>
    <row r="6" spans="1:12" ht="15.75">
      <c r="A6" s="31" t="s">
        <v>355</v>
      </c>
      <c r="B6" s="31"/>
      <c r="C6" s="26">
        <v>0</v>
      </c>
      <c r="D6" s="33" t="s">
        <v>119</v>
      </c>
      <c r="E6" s="32">
        <f t="shared" si="0"/>
        <v>0</v>
      </c>
      <c r="G6" s="8">
        <v>5</v>
      </c>
      <c r="H6" s="8">
        <v>4</v>
      </c>
      <c r="I6" s="8">
        <v>3</v>
      </c>
      <c r="J6" s="8">
        <v>2</v>
      </c>
      <c r="K6" s="8">
        <v>1</v>
      </c>
      <c r="L6" s="8">
        <v>0</v>
      </c>
    </row>
    <row r="7" spans="1:12" ht="15.75">
      <c r="A7" s="31" t="s">
        <v>356</v>
      </c>
      <c r="B7" s="31"/>
      <c r="C7" s="26">
        <v>0</v>
      </c>
      <c r="D7" s="33" t="s">
        <v>119</v>
      </c>
      <c r="E7" s="32">
        <f t="shared" si="0"/>
        <v>0</v>
      </c>
      <c r="G7" s="8">
        <v>5</v>
      </c>
      <c r="H7" s="8">
        <v>4</v>
      </c>
      <c r="I7" s="8">
        <v>3</v>
      </c>
      <c r="J7" s="8">
        <v>2</v>
      </c>
      <c r="K7" s="8">
        <v>1</v>
      </c>
      <c r="L7" s="8">
        <v>0</v>
      </c>
    </row>
    <row r="8" spans="1:12" ht="15.75">
      <c r="A8" s="31" t="s">
        <v>357</v>
      </c>
      <c r="B8" s="31"/>
      <c r="C8" s="26">
        <v>0</v>
      </c>
      <c r="D8" s="33" t="s">
        <v>119</v>
      </c>
      <c r="E8" s="32">
        <f t="shared" si="0"/>
        <v>0</v>
      </c>
      <c r="G8" s="8">
        <v>5</v>
      </c>
      <c r="H8" s="8">
        <v>4</v>
      </c>
      <c r="I8" s="8">
        <v>3</v>
      </c>
      <c r="J8" s="8">
        <v>2</v>
      </c>
      <c r="K8" s="8">
        <v>1</v>
      </c>
      <c r="L8" s="8">
        <v>0</v>
      </c>
    </row>
    <row r="9" spans="1:12" ht="15.75">
      <c r="E9" s="35">
        <f>(E2+E3+E4+E5+E6+E7+E8)/7</f>
        <v>8.666666666666667E-2</v>
      </c>
      <c r="G9" s="8"/>
      <c r="H9" s="8"/>
      <c r="I9" s="8"/>
      <c r="J9" s="8"/>
      <c r="K9" s="8"/>
    </row>
    <row r="10" spans="1:12" ht="15.75">
      <c r="G10" s="8"/>
      <c r="H10" s="8"/>
      <c r="I10" s="8"/>
      <c r="J10" s="8"/>
      <c r="K10" s="8"/>
    </row>
    <row r="11" spans="1:12" ht="15.75">
      <c r="G11" s="8"/>
      <c r="H11" s="8"/>
      <c r="I11" s="8"/>
      <c r="J11" s="8"/>
      <c r="K11" s="8"/>
    </row>
    <row r="12" spans="1:12" ht="15.75">
      <c r="G12" s="8"/>
      <c r="H12" s="8"/>
      <c r="I12" s="8"/>
      <c r="J12" s="8"/>
      <c r="K12" s="8"/>
    </row>
    <row r="13" spans="1:12" ht="15.75">
      <c r="G13" s="8"/>
      <c r="H13" s="8"/>
      <c r="I13" s="8"/>
      <c r="J13" s="8"/>
      <c r="K13" s="8"/>
    </row>
    <row r="14" spans="1:12" ht="15.75">
      <c r="G14" s="8"/>
      <c r="H14" s="8"/>
      <c r="I14" s="8"/>
      <c r="J14" s="8"/>
      <c r="K14" s="8"/>
    </row>
    <row r="15" spans="1:12" ht="15.75">
      <c r="G15" s="8"/>
      <c r="H15" s="8"/>
      <c r="I15" s="8"/>
      <c r="J15" s="8"/>
      <c r="K15" s="8"/>
    </row>
  </sheetData>
  <dataValidations count="1">
    <dataValidation type="list" allowBlank="1" showInputMessage="1" showErrorMessage="1" sqref="D2:D8" xr:uid="{6C801EB3-042F-47B7-8E1C-A4A0511E5EF0}">
      <formula1>"0 - No existente,1 - Inicial,2 - Repetible,3 - Definido,4 - Gestionado,5 - Optimizado"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Analisis Diferencial ISO 27002</vt:lpstr>
      <vt:lpstr>Resultados ISO 27002</vt:lpstr>
      <vt:lpstr>Analisis Diferencial ISO 27001</vt:lpstr>
      <vt:lpstr>Resultados ISO 27001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Belen Rayo</dc:creator>
  <cp:lastModifiedBy>MARIA BELEN RAYO LANZAS</cp:lastModifiedBy>
  <dcterms:created xsi:type="dcterms:W3CDTF">2014-05-20T14:41:13Z</dcterms:created>
  <dcterms:modified xsi:type="dcterms:W3CDTF">2020-05-18T16:11:52Z</dcterms:modified>
</cp:coreProperties>
</file>