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D:\ds02083\Desktop\Personal\UOC\TFM\PEC6\ANEXOS\6 - Auditoria Cumplimiento\"/>
    </mc:Choice>
  </mc:AlternateContent>
  <xr:revisionPtr revIDLastSave="0" documentId="13_ncr:1_{5D0DE913-9836-451C-B4DD-E96285865A03}" xr6:coauthVersionLast="44" xr6:coauthVersionMax="45" xr10:uidLastSave="{00000000-0000-0000-0000-000000000000}"/>
  <bookViews>
    <workbookView xWindow="-120" yWindow="-120" windowWidth="20730" windowHeight="11160" xr2:uid="{00000000-000D-0000-FFFF-FFFF00000000}"/>
  </bookViews>
  <sheets>
    <sheet name="Auditoría Cumplimiento ISO27001" sheetId="1" r:id="rId1"/>
    <sheet name="Grado de madurez CMMI ISO27002" sheetId="5" r:id="rId2"/>
    <sheet name="Comparativa % madurez ISO27002" sheetId="2" r:id="rId3"/>
  </sheets>
  <definedNames>
    <definedName name="_xlnm._FilterDatabase" localSheetId="1" hidden="1">'Grado de madurez CMMI ISO27002'!$A$1:$G$29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2" l="1"/>
  <c r="C7" i="2"/>
  <c r="C6" i="2"/>
  <c r="C5" i="2"/>
  <c r="C4" i="2"/>
  <c r="C3" i="2"/>
  <c r="C2" i="2"/>
  <c r="J8" i="5"/>
  <c r="J5" i="5"/>
  <c r="J4" i="5"/>
  <c r="J3" i="5"/>
  <c r="E29" i="5"/>
  <c r="E28" i="5"/>
  <c r="E27" i="5"/>
  <c r="E26" i="5"/>
  <c r="E23" i="5" s="1"/>
  <c r="E25" i="5"/>
  <c r="E24" i="5"/>
  <c r="E22" i="5"/>
  <c r="E19" i="5" s="1"/>
  <c r="E21" i="5"/>
  <c r="E20" i="5"/>
  <c r="E18" i="5"/>
  <c r="E17" i="5"/>
  <c r="E16" i="5"/>
  <c r="E15" i="5"/>
  <c r="E14" i="5"/>
  <c r="E13" i="5" s="1"/>
  <c r="E12" i="5"/>
  <c r="E11" i="5"/>
  <c r="E10" i="5"/>
  <c r="E9" i="5"/>
  <c r="E8" i="5"/>
  <c r="E7" i="5"/>
  <c r="E6" i="5"/>
  <c r="E5" i="5"/>
  <c r="E4" i="5"/>
  <c r="E3" i="5"/>
  <c r="E2" i="5"/>
  <c r="E27" i="1"/>
  <c r="E23" i="1"/>
  <c r="E19" i="1"/>
  <c r="E13" i="1"/>
  <c r="E10" i="1"/>
  <c r="E6" i="1"/>
  <c r="E2" i="1"/>
  <c r="E17" i="1"/>
  <c r="E20" i="1"/>
  <c r="E14" i="1"/>
  <c r="E28" i="1"/>
  <c r="E29" i="1"/>
  <c r="E26" i="1"/>
  <c r="E25" i="1"/>
  <c r="E24" i="1"/>
  <c r="E22" i="1"/>
  <c r="E21" i="1"/>
  <c r="E18" i="1"/>
  <c r="E16" i="1"/>
  <c r="E15" i="1"/>
  <c r="E12" i="1"/>
  <c r="E11" i="1"/>
  <c r="E9" i="1"/>
  <c r="E8" i="1"/>
  <c r="E7" i="1"/>
  <c r="E5" i="1"/>
  <c r="E4" i="1"/>
  <c r="E3" i="1"/>
</calcChain>
</file>

<file path=xl/sharedStrings.xml><?xml version="1.0" encoding="utf-8"?>
<sst xmlns="http://schemas.openxmlformats.org/spreadsheetml/2006/main" count="173" uniqueCount="65">
  <si>
    <t>Evaluación</t>
  </si>
  <si>
    <t>Justificación</t>
  </si>
  <si>
    <t>L4 - Gestionado</t>
  </si>
  <si>
    <t xml:space="preserve">Se ha ejecutado un proyecto en el que se desarrolla y define un conjunto de políticas de seguridad aprobado por la dirección y comunicado a las partes afectadas. </t>
  </si>
  <si>
    <t>L5 - Optimizado</t>
  </si>
  <si>
    <t>L3 - Definido</t>
  </si>
  <si>
    <t>L0 - No existente</t>
  </si>
  <si>
    <t>L1 - Inicial</t>
  </si>
  <si>
    <t>L2 - Repetible</t>
  </si>
  <si>
    <t>Tipo de no conformidad</t>
  </si>
  <si>
    <t>Descripción</t>
  </si>
  <si>
    <t>Menor</t>
  </si>
  <si>
    <t>DOMINIOS</t>
  </si>
  <si>
    <t>% MADUREZ ACTUAL</t>
  </si>
  <si>
    <t>% MADUREZ INICIAL</t>
  </si>
  <si>
    <t>% MADUREZ OBJETIVO</t>
  </si>
  <si>
    <t>% cumplimiento</t>
  </si>
  <si>
    <t>4- Contexto de la organización</t>
  </si>
  <si>
    <t>4.1 Organización y contexto</t>
  </si>
  <si>
    <t>4.2 Necesidades y expectativas de las partes interesadas</t>
  </si>
  <si>
    <t>4.3 Alcance del SGSI</t>
  </si>
  <si>
    <t>5- Liderazgo</t>
  </si>
  <si>
    <t>5.1 Liderazgo y compromiso</t>
  </si>
  <si>
    <t>5.2 Política</t>
  </si>
  <si>
    <t>5.3 Roles organizacionales, responsabilidades y autoridades</t>
  </si>
  <si>
    <t>6- Planificación</t>
  </si>
  <si>
    <t>6.1 Acciones para tratar riesgos y oportunidades</t>
  </si>
  <si>
    <t>6.2 Objetivos de seguridad de la información y planes para alcanzarlos.</t>
  </si>
  <si>
    <t>7- Soporte</t>
  </si>
  <si>
    <t>7.1 Recursos</t>
  </si>
  <si>
    <t>7.2 Competencia</t>
  </si>
  <si>
    <t>7.3 Concienciación</t>
  </si>
  <si>
    <t>7.4 La comunicación</t>
  </si>
  <si>
    <t>7.5 información documentada</t>
  </si>
  <si>
    <t>8- Operación</t>
  </si>
  <si>
    <t>8.1 Planificación y control operacional</t>
  </si>
  <si>
    <t>8.2 Evaluación de riesgos de seguridad de la información</t>
  </si>
  <si>
    <t>8.3 Tratamiento de riesgos de seguridad de la información</t>
  </si>
  <si>
    <t>9- Evaluación del desempeño</t>
  </si>
  <si>
    <t>9.1 Monitoreo, Medición, Análisis Y Evaluación</t>
  </si>
  <si>
    <t>9.2 Auditoría interna</t>
  </si>
  <si>
    <t>9.3 Revisión por la dirección</t>
  </si>
  <si>
    <t>10- Mejora</t>
  </si>
  <si>
    <t>10.1 NO CONFORMIDAD, ACCIÓN CORRECTIVA</t>
  </si>
  <si>
    <t>10.2 MEJORA</t>
  </si>
  <si>
    <t>Se comprueba que se han identificado los problemas que puedan afectar a la Seguridad de la Información por la influencia de los agentes externos e internos en los que está inmersa la actividad de la organización</t>
  </si>
  <si>
    <t>Se comprueba que esta se han identificados los requisitos y las necesidades de los principales implicados en el proceso de desarrollo del SGSI. No se encuentra indicadores para analizar la evolución ni automatizaciones</t>
  </si>
  <si>
    <t>Se comprueba que se ha definidio el alcance del SGSI y que está optimizado</t>
  </si>
  <si>
    <t>Se comprueba que existe una gestión de roles y responsabilidades en las que la alta dirección ocupa una participación activa y comprometida.</t>
  </si>
  <si>
    <t>Se ha realizado un proceso de evaluación de riesgos a través del cual se ha conseguido identificar, analizar y evaluar los riesgos de seguridad asociados a los principales activos de CYBSA. Posteriormente se ha realizado un proceso de tratamiento de riesgos con un plan de proyectos asociado para mitigarlos y la declaración de aplicabilidad</t>
  </si>
  <si>
    <t>Dentro de la política del SGSI se encuentran definidos los objetivos en base a los resultados de la evaluación de los riesgos</t>
  </si>
  <si>
    <t>CYBSA dispone de los recursos necesarios para que la implementación del SGSI se pueda llevar a cabo</t>
  </si>
  <si>
    <t>Se ha comprobado que el personal  que va a llevar a cabo la implementación del SGSI cuenta con las competencias necesarias.</t>
  </si>
  <si>
    <t>Las personas que gestionan el SGSI conocen tanto la política como los controles que se llevan a cabo en el mismo</t>
  </si>
  <si>
    <t>No se identifica ningún procedimiento que describa las diferentes formas de comunicación ni la periodicidad</t>
  </si>
  <si>
    <t>Se comprueba que existe un esquema documental con la información necesaria documentada</t>
  </si>
  <si>
    <t>Se comrpueba que existen procedimientos para identificar los efectos que el cambio puede tener en sus sistemas y que se han implementado algunas acciones para ayudar a disminuir cualquier impacto, pero no este procedimiento no está gestionado, monitorizado ni optimizado</t>
  </si>
  <si>
    <t>Se ha implementado la evaluación de riesgos definida en la clausula 6</t>
  </si>
  <si>
    <t>Se ha implementado el plan de tratamiento de riesgos definido en la clausula 6</t>
  </si>
  <si>
    <t>Existe un procedimiento definido de auditoría interna, organizado en trimestres en el que en cada trimestre se van revisando algunas clausulas para que todas hayan sido revisadas una vez al año como mínimo.</t>
  </si>
  <si>
    <t>Existe un procedimiento definido en el que se especifica como se lleva a cabo la revisión por la dirección</t>
  </si>
  <si>
    <t>Existen implementadas medidas apoyadas en una serie de indicadores que nos dan visibilidad del rendimiento del SGSI</t>
  </si>
  <si>
    <t>El proceso de mejora del SGSI está integrado en los procesos habituales de revisión de CYBSA</t>
  </si>
  <si>
    <t>Se observa que se acomete la tarea de afrontar las no confirmadades según una priorización en la que se abordan previamente los problemas más importantes y urgentes con mayor impacto</t>
  </si>
  <si>
    <t>Desarrollar un procedimiento con los criterios de comunicación, diferentes canales etc. y llevarlo a cabo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</si>
</sst>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10"/>
      <name val="FoundryMonoline-Regular"/>
    </font>
    <font>
      <sz val="10"/>
      <name val="Trebuchet MS"/>
      <family val="2"/>
    </font>
    <font>
      <b/>
      <sz val="10"/>
      <name val="FoundryMonoline-Regular"/>
    </font>
    <font>
      <b/>
      <sz val="10"/>
      <name val="Trebuchet MS"/>
      <family val="2"/>
    </font>
    <font>
      <sz val="11"/>
      <color theme="1"/>
      <name val="Calibri"/>
      <family val="2"/>
      <scheme val="minor"/>
    </font>
    <font>
      <b/>
      <sz val="10"/>
      <color theme="0"/>
      <name val="Trebuchet MS"/>
      <family val="2"/>
    </font>
    <font>
      <b/>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indexed="42"/>
        <bgColor indexed="64"/>
      </patternFill>
    </fill>
    <fill>
      <patternFill patternType="solid">
        <fgColor rgb="FF00FF00"/>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6"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9" fontId="6" fillId="0" borderId="0" applyFont="0" applyFill="0" applyBorder="0" applyAlignment="0" applyProtection="0"/>
  </cellStyleXfs>
  <cellXfs count="35">
    <xf numFmtId="0" fontId="0" fillId="0" borderId="0" xfId="0"/>
    <xf numFmtId="0" fontId="0" fillId="0" borderId="0" xfId="0" applyAlignment="1">
      <alignment horizontal="center" vertical="center"/>
    </xf>
    <xf numFmtId="0" fontId="3" fillId="0" borderId="0" xfId="0" applyFont="1" applyAlignment="1">
      <alignment wrapText="1"/>
    </xf>
    <xf numFmtId="0" fontId="3" fillId="0" borderId="0" xfId="0" applyFont="1" applyAlignment="1">
      <alignment horizontal="left" wrapText="1"/>
    </xf>
    <xf numFmtId="0" fontId="4" fillId="4" borderId="1" xfId="1" applyFont="1" applyFill="1" applyBorder="1" applyAlignment="1">
      <alignment horizontal="left" wrapText="1"/>
    </xf>
    <xf numFmtId="0" fontId="5" fillId="4" borderId="1" xfId="1" applyFont="1" applyFill="1" applyBorder="1" applyAlignment="1">
      <alignment horizontal="left" wrapText="1"/>
    </xf>
    <xf numFmtId="9" fontId="4" fillId="4" borderId="1" xfId="1" applyNumberFormat="1" applyFont="1" applyFill="1" applyBorder="1" applyAlignment="1">
      <alignment horizontal="center" wrapText="1"/>
    </xf>
    <xf numFmtId="9" fontId="3" fillId="0" borderId="0" xfId="2" applyFont="1" applyAlignment="1">
      <alignment horizontal="left" wrapText="1"/>
    </xf>
    <xf numFmtId="0" fontId="2" fillId="3" borderId="1" xfId="1" applyFont="1" applyFill="1" applyBorder="1" applyAlignment="1">
      <alignment wrapText="1"/>
    </xf>
    <xf numFmtId="0" fontId="2" fillId="5" borderId="1" xfId="1" applyFont="1" applyFill="1" applyBorder="1" applyAlignment="1">
      <alignment wrapText="1"/>
    </xf>
    <xf numFmtId="0" fontId="2" fillId="6" borderId="1" xfId="1" applyFont="1" applyFill="1" applyBorder="1" applyAlignment="1">
      <alignment wrapText="1"/>
    </xf>
    <xf numFmtId="0" fontId="2" fillId="7" borderId="1" xfId="1" applyFont="1" applyFill="1" applyBorder="1" applyAlignment="1">
      <alignment wrapText="1"/>
    </xf>
    <xf numFmtId="9" fontId="0" fillId="2" borderId="1" xfId="2" applyFont="1" applyFill="1" applyBorder="1" applyAlignment="1">
      <alignment horizontal="center"/>
    </xf>
    <xf numFmtId="0" fontId="7" fillId="9" borderId="0" xfId="0" applyFont="1" applyFill="1" applyAlignment="1">
      <alignment horizontal="center" wrapText="1"/>
    </xf>
    <xf numFmtId="9" fontId="4" fillId="4" borderId="1" xfId="1" applyNumberFormat="1" applyFont="1" applyFill="1" applyBorder="1" applyAlignment="1">
      <alignment horizontal="center" wrapText="1"/>
    </xf>
    <xf numFmtId="0" fontId="8" fillId="8" borderId="0" xfId="0" applyFont="1" applyFill="1" applyAlignment="1"/>
    <xf numFmtId="0" fontId="0" fillId="0" borderId="0" xfId="0"/>
    <xf numFmtId="0" fontId="0" fillId="0" borderId="0" xfId="0" applyAlignment="1">
      <alignment horizontal="center" vertical="center"/>
    </xf>
    <xf numFmtId="0" fontId="2" fillId="2" borderId="1" xfId="1" applyFont="1" applyFill="1" applyBorder="1" applyAlignment="1">
      <alignment wrapText="1"/>
    </xf>
    <xf numFmtId="9" fontId="4" fillId="4" borderId="1" xfId="1" applyNumberFormat="1" applyFont="1" applyFill="1" applyBorder="1" applyAlignment="1">
      <alignment horizontal="center" wrapText="1"/>
    </xf>
    <xf numFmtId="9" fontId="0" fillId="0" borderId="0" xfId="2" applyFont="1" applyAlignment="1">
      <alignment horizontal="center"/>
    </xf>
    <xf numFmtId="0" fontId="0" fillId="0" borderId="0" xfId="0" applyAlignment="1">
      <alignment horizontal="center"/>
    </xf>
    <xf numFmtId="0" fontId="2" fillId="0" borderId="0" xfId="1" applyFont="1" applyFill="1" applyBorder="1" applyAlignment="1">
      <alignment wrapText="1"/>
    </xf>
    <xf numFmtId="0" fontId="8" fillId="8" borderId="0" xfId="0" applyFont="1" applyFill="1" applyAlignment="1">
      <alignment horizontal="center"/>
    </xf>
    <xf numFmtId="0" fontId="0" fillId="8" borderId="0" xfId="0" applyFill="1"/>
    <xf numFmtId="0" fontId="8" fillId="9" borderId="0" xfId="0" applyFont="1" applyFill="1" applyAlignment="1">
      <alignment horizontal="center"/>
    </xf>
    <xf numFmtId="0" fontId="8" fillId="8" borderId="0" xfId="0" applyFont="1" applyFill="1"/>
    <xf numFmtId="9" fontId="8" fillId="8" borderId="0" xfId="2" applyFont="1" applyFill="1" applyAlignment="1">
      <alignment horizontal="center"/>
    </xf>
    <xf numFmtId="0" fontId="2" fillId="8" borderId="0" xfId="1" applyFont="1" applyFill="1" applyBorder="1" applyAlignment="1">
      <alignment horizontal="center" wrapText="1"/>
    </xf>
    <xf numFmtId="0" fontId="2" fillId="0" borderId="1" xfId="1" applyFont="1" applyBorder="1" applyAlignment="1">
      <alignment wrapText="1"/>
    </xf>
    <xf numFmtId="0" fontId="2" fillId="0" borderId="0" xfId="1" applyFont="1" applyBorder="1" applyAlignment="1">
      <alignment wrapText="1"/>
    </xf>
    <xf numFmtId="0" fontId="8" fillId="8" borderId="0" xfId="0" applyFont="1" applyFill="1" applyBorder="1" applyAlignment="1"/>
    <xf numFmtId="0" fontId="2" fillId="6" borderId="0" xfId="1" applyFont="1" applyFill="1" applyBorder="1" applyAlignment="1">
      <alignment wrapText="1"/>
    </xf>
    <xf numFmtId="0" fontId="2" fillId="3" borderId="0" xfId="1" applyFont="1" applyFill="1" applyBorder="1" applyAlignment="1">
      <alignment wrapText="1"/>
    </xf>
    <xf numFmtId="0" fontId="2" fillId="5" borderId="0" xfId="1" applyFont="1" applyFill="1" applyBorder="1" applyAlignment="1">
      <alignment wrapText="1"/>
    </xf>
  </cellXfs>
  <cellStyles count="3">
    <cellStyle name="Normal" xfId="0" builtinId="0"/>
    <cellStyle name="Normal_Hoja1" xfId="1" xr:uid="{00000000-0005-0000-0000-000001000000}"/>
    <cellStyle name="Porcentaje" xfId="2" builtinId="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Grado de madurez CMMI ISO 27001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2"/>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556-4D86-A060-C24EEB0958D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B556-4D86-A060-C24EEB0958D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556-4D86-A060-C24EEB0958D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B556-4D86-A060-C24EEB0958D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556-4D86-A060-C24EEB0958D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B556-4D86-A060-C24EEB0958D6}"/>
              </c:ext>
            </c:extLst>
          </c:dPt>
          <c:dLbls>
            <c:dLbl>
              <c:idx val="3"/>
              <c:delete val="1"/>
              <c:extLst>
                <c:ext xmlns:c15="http://schemas.microsoft.com/office/drawing/2012/chart" uri="{CE6537A1-D6FC-4f65-9D91-7224C49458BB}"/>
                <c:ext xmlns:c16="http://schemas.microsoft.com/office/drawing/2014/chart" uri="{C3380CC4-5D6E-409C-BE32-E72D297353CC}">
                  <c16:uniqueId val="{00000006-B556-4D86-A060-C24EEB0958D6}"/>
                </c:ext>
              </c:extLst>
            </c:dLbl>
            <c:dLbl>
              <c:idx val="4"/>
              <c:delete val="1"/>
              <c:extLst>
                <c:ext xmlns:c15="http://schemas.microsoft.com/office/drawing/2012/chart" uri="{CE6537A1-D6FC-4f65-9D91-7224C49458BB}"/>
                <c:ext xmlns:c16="http://schemas.microsoft.com/office/drawing/2014/chart" uri="{C3380CC4-5D6E-409C-BE32-E72D297353CC}">
                  <c16:uniqueId val="{00000005-B556-4D86-A060-C24EEB0958D6}"/>
                </c:ext>
              </c:extLst>
            </c:dLbl>
            <c:dLbl>
              <c:idx val="5"/>
              <c:layout>
                <c:manualLayout>
                  <c:x val="3.4839097425768926E-2"/>
                  <c:y val="6.595746455954293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556-4D86-A060-C24EEB0958D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'Grado de madurez CMMI ISO27002'!$I$3:$I$8</c:f>
              <c:strCache>
                <c:ptCount val="6"/>
                <c:pt idx="0">
                  <c:v>L5 - Optimizado</c:v>
                </c:pt>
                <c:pt idx="1">
                  <c:v>L4 - Gestionado</c:v>
                </c:pt>
                <c:pt idx="2">
                  <c:v>L3 - Definido</c:v>
                </c:pt>
                <c:pt idx="3">
                  <c:v>L2 - Repetible</c:v>
                </c:pt>
                <c:pt idx="4">
                  <c:v>L1 - Inicial</c:v>
                </c:pt>
                <c:pt idx="5">
                  <c:v>L0 - No existente</c:v>
                </c:pt>
              </c:strCache>
            </c:strRef>
          </c:cat>
          <c:val>
            <c:numRef>
              <c:f>'Grado de madurez CMMI ISO27002'!$J$3:$J$8</c:f>
              <c:numCache>
                <c:formatCode>0%</c:formatCode>
                <c:ptCount val="6"/>
                <c:pt idx="0">
                  <c:v>0.7142857142857143</c:v>
                </c:pt>
                <c:pt idx="1">
                  <c:v>0.14285714285714285</c:v>
                </c:pt>
                <c:pt idx="2">
                  <c:v>9.5238095238095233E-2</c:v>
                </c:pt>
                <c:pt idx="3">
                  <c:v>0</c:v>
                </c:pt>
                <c:pt idx="4">
                  <c:v>0</c:v>
                </c:pt>
                <c:pt idx="5">
                  <c:v>4.7619047619047616E-2</c:v>
                </c:pt>
              </c:numCache>
            </c:numRef>
          </c:val>
          <c:extLst>
            <c:ext xmlns:c16="http://schemas.microsoft.com/office/drawing/2014/chart" uri="{C3380CC4-5D6E-409C-BE32-E72D297353CC}">
              <c16:uniqueId val="{00000000-B556-4D86-A060-C24EEB0958D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solidFill>
                  <a:schemeClr val="tx1">
                    <a:lumMod val="95000"/>
                    <a:lumOff val="5000"/>
                  </a:schemeClr>
                </a:solidFill>
              </a:rPr>
              <a:t>% Madurez</a:t>
            </a:r>
          </a:p>
        </c:rich>
      </c:tx>
      <c:layout>
        <c:manualLayout>
          <c:xMode val="edge"/>
          <c:yMode val="edge"/>
          <c:x val="0.7982256613776233"/>
          <c:y val="4.9946354370859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radarChart>
        <c:radarStyle val="marker"/>
        <c:varyColors val="0"/>
        <c:ser>
          <c:idx val="0"/>
          <c:order val="0"/>
          <c:spPr>
            <a:ln w="38100" cap="rnd">
              <a:solidFill>
                <a:schemeClr val="accent2"/>
              </a:solidFill>
              <a:round/>
            </a:ln>
            <a:effectLst/>
          </c:spPr>
          <c:marker>
            <c:symbol val="none"/>
          </c:marker>
          <c:cat>
            <c:strRef>
              <c:f>'Comparativa % madurez ISO27002'!$B$2:$B$8</c:f>
              <c:strCache>
                <c:ptCount val="7"/>
                <c:pt idx="0">
                  <c:v>4- Contexto de la organización</c:v>
                </c:pt>
                <c:pt idx="1">
                  <c:v>5- Liderazgo</c:v>
                </c:pt>
                <c:pt idx="2">
                  <c:v>6- Planificación</c:v>
                </c:pt>
                <c:pt idx="3">
                  <c:v>7- Soporte</c:v>
                </c:pt>
                <c:pt idx="4">
                  <c:v>8- Operación</c:v>
                </c:pt>
                <c:pt idx="5">
                  <c:v>9- Evaluación del desempeño</c:v>
                </c:pt>
                <c:pt idx="6">
                  <c:v>10- Mejora</c:v>
                </c:pt>
              </c:strCache>
            </c:strRef>
          </c:cat>
          <c:val>
            <c:numRef>
              <c:f>'Comparativa % madurez ISO27002'!$C$2:$C$8</c:f>
              <c:numCache>
                <c:formatCode>0%</c:formatCode>
                <c:ptCount val="7"/>
                <c:pt idx="0">
                  <c:v>0.79999999999999993</c:v>
                </c:pt>
                <c:pt idx="1">
                  <c:v>1</c:v>
                </c:pt>
                <c:pt idx="2">
                  <c:v>1</c:v>
                </c:pt>
                <c:pt idx="3">
                  <c:v>0.76</c:v>
                </c:pt>
                <c:pt idx="4">
                  <c:v>0.8666666666666667</c:v>
                </c:pt>
                <c:pt idx="5">
                  <c:v>1</c:v>
                </c:pt>
                <c:pt idx="6">
                  <c:v>0.9</c:v>
                </c:pt>
              </c:numCache>
            </c:numRef>
          </c:val>
          <c:extLst>
            <c:ext xmlns:c16="http://schemas.microsoft.com/office/drawing/2014/chart" uri="{C3380CC4-5D6E-409C-BE32-E72D297353CC}">
              <c16:uniqueId val="{00000000-F48E-4469-81E2-ADA4A4352760}"/>
            </c:ext>
          </c:extLst>
        </c:ser>
        <c:dLbls>
          <c:showLegendKey val="0"/>
          <c:showVal val="0"/>
          <c:showCatName val="0"/>
          <c:showSerName val="0"/>
          <c:showPercent val="0"/>
          <c:showBubbleSize val="0"/>
        </c:dLbls>
        <c:axId val="801079360"/>
        <c:axId val="801081984"/>
      </c:radarChart>
      <c:catAx>
        <c:axId val="8010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01081984"/>
        <c:crosses val="autoZero"/>
        <c:auto val="1"/>
        <c:lblAlgn val="ctr"/>
        <c:lblOffset val="100"/>
        <c:noMultiLvlLbl val="0"/>
      </c:catAx>
      <c:valAx>
        <c:axId val="801081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01079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solidFill>
                  <a:schemeClr val="tx1">
                    <a:lumMod val="95000"/>
                    <a:lumOff val="5000"/>
                  </a:schemeClr>
                </a:solidFill>
              </a:rPr>
              <a:t>Comparativa % madurez controles</a:t>
            </a:r>
          </a:p>
        </c:rich>
      </c:tx>
      <c:layout>
        <c:manualLayout>
          <c:xMode val="edge"/>
          <c:yMode val="edge"/>
          <c:x val="0.71108196690775893"/>
          <c:y val="3.93939393939393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radarChart>
        <c:radarStyle val="marker"/>
        <c:varyColors val="0"/>
        <c:ser>
          <c:idx val="0"/>
          <c:order val="0"/>
          <c:tx>
            <c:v>Actual</c:v>
          </c:tx>
          <c:spPr>
            <a:ln w="28575" cap="rnd">
              <a:solidFill>
                <a:schemeClr val="accent1"/>
              </a:solidFill>
              <a:round/>
            </a:ln>
            <a:effectLst/>
          </c:spPr>
          <c:marker>
            <c:symbol val="none"/>
          </c:marker>
          <c:cat>
            <c:strRef>
              <c:f>'Comparativa % madurez ISO27002'!$B$2:$B$8</c:f>
              <c:strCache>
                <c:ptCount val="7"/>
                <c:pt idx="0">
                  <c:v>4- Contexto de la organización</c:v>
                </c:pt>
                <c:pt idx="1">
                  <c:v>5- Liderazgo</c:v>
                </c:pt>
                <c:pt idx="2">
                  <c:v>6- Planificación</c:v>
                </c:pt>
                <c:pt idx="3">
                  <c:v>7- Soporte</c:v>
                </c:pt>
                <c:pt idx="4">
                  <c:v>8- Operación</c:v>
                </c:pt>
                <c:pt idx="5">
                  <c:v>9- Evaluación del desempeño</c:v>
                </c:pt>
                <c:pt idx="6">
                  <c:v>10- Mejora</c:v>
                </c:pt>
              </c:strCache>
            </c:strRef>
          </c:cat>
          <c:val>
            <c:numRef>
              <c:f>'Comparativa % madurez ISO27002'!$C$2:$C$8</c:f>
              <c:numCache>
                <c:formatCode>0%</c:formatCode>
                <c:ptCount val="7"/>
                <c:pt idx="0">
                  <c:v>0.79999999999999993</c:v>
                </c:pt>
                <c:pt idx="1">
                  <c:v>1</c:v>
                </c:pt>
                <c:pt idx="2">
                  <c:v>1</c:v>
                </c:pt>
                <c:pt idx="3">
                  <c:v>0.76</c:v>
                </c:pt>
                <c:pt idx="4">
                  <c:v>0.8666666666666667</c:v>
                </c:pt>
                <c:pt idx="5">
                  <c:v>1</c:v>
                </c:pt>
                <c:pt idx="6">
                  <c:v>0.9</c:v>
                </c:pt>
              </c:numCache>
            </c:numRef>
          </c:val>
          <c:extLst>
            <c:ext xmlns:c16="http://schemas.microsoft.com/office/drawing/2014/chart" uri="{C3380CC4-5D6E-409C-BE32-E72D297353CC}">
              <c16:uniqueId val="{00000000-B499-477D-80A9-3DA2130A00B4}"/>
            </c:ext>
          </c:extLst>
        </c:ser>
        <c:ser>
          <c:idx val="1"/>
          <c:order val="1"/>
          <c:tx>
            <c:v>Inicial</c:v>
          </c:tx>
          <c:spPr>
            <a:ln w="28575" cap="rnd">
              <a:solidFill>
                <a:schemeClr val="accent2"/>
              </a:solidFill>
              <a:round/>
            </a:ln>
            <a:effectLst/>
          </c:spPr>
          <c:marker>
            <c:symbol val="none"/>
          </c:marker>
          <c:cat>
            <c:strRef>
              <c:f>'Comparativa % madurez ISO27002'!$B$2:$B$8</c:f>
              <c:strCache>
                <c:ptCount val="7"/>
                <c:pt idx="0">
                  <c:v>4- Contexto de la organización</c:v>
                </c:pt>
                <c:pt idx="1">
                  <c:v>5- Liderazgo</c:v>
                </c:pt>
                <c:pt idx="2">
                  <c:v>6- Planificación</c:v>
                </c:pt>
                <c:pt idx="3">
                  <c:v>7- Soporte</c:v>
                </c:pt>
                <c:pt idx="4">
                  <c:v>8- Operación</c:v>
                </c:pt>
                <c:pt idx="5">
                  <c:v>9- Evaluación del desempeño</c:v>
                </c:pt>
                <c:pt idx="6">
                  <c:v>10- Mejora</c:v>
                </c:pt>
              </c:strCache>
            </c:strRef>
          </c:cat>
          <c:val>
            <c:numRef>
              <c:f>'Comparativa % madurez ISO27002'!$D$2:$D$8</c:f>
              <c:numCache>
                <c:formatCode>0%</c:formatCode>
                <c:ptCount val="7"/>
                <c:pt idx="0">
                  <c:v>0.13</c:v>
                </c:pt>
                <c:pt idx="1">
                  <c:v>0.13</c:v>
                </c:pt>
                <c:pt idx="2">
                  <c:v>0.1</c:v>
                </c:pt>
                <c:pt idx="3">
                  <c:v>0.24</c:v>
                </c:pt>
                <c:pt idx="4">
                  <c:v>0</c:v>
                </c:pt>
                <c:pt idx="5">
                  <c:v>0</c:v>
                </c:pt>
                <c:pt idx="6">
                  <c:v>0</c:v>
                </c:pt>
              </c:numCache>
            </c:numRef>
          </c:val>
          <c:extLst>
            <c:ext xmlns:c16="http://schemas.microsoft.com/office/drawing/2014/chart" uri="{C3380CC4-5D6E-409C-BE32-E72D297353CC}">
              <c16:uniqueId val="{00000001-B499-477D-80A9-3DA2130A00B4}"/>
            </c:ext>
          </c:extLst>
        </c:ser>
        <c:ser>
          <c:idx val="2"/>
          <c:order val="2"/>
          <c:tx>
            <c:v>Objetivo</c:v>
          </c:tx>
          <c:spPr>
            <a:ln w="28575" cap="rnd">
              <a:solidFill>
                <a:schemeClr val="accent3"/>
              </a:solidFill>
              <a:round/>
            </a:ln>
            <a:effectLst/>
          </c:spPr>
          <c:marker>
            <c:symbol val="none"/>
          </c:marker>
          <c:cat>
            <c:strRef>
              <c:f>'Comparativa % madurez ISO27002'!$B$2:$B$8</c:f>
              <c:strCache>
                <c:ptCount val="7"/>
                <c:pt idx="0">
                  <c:v>4- Contexto de la organización</c:v>
                </c:pt>
                <c:pt idx="1">
                  <c:v>5- Liderazgo</c:v>
                </c:pt>
                <c:pt idx="2">
                  <c:v>6- Planificación</c:v>
                </c:pt>
                <c:pt idx="3">
                  <c:v>7- Soporte</c:v>
                </c:pt>
                <c:pt idx="4">
                  <c:v>8- Operación</c:v>
                </c:pt>
                <c:pt idx="5">
                  <c:v>9- Evaluación del desempeño</c:v>
                </c:pt>
                <c:pt idx="6">
                  <c:v>10- Mejora</c:v>
                </c:pt>
              </c:strCache>
            </c:strRef>
          </c:cat>
          <c:val>
            <c:numRef>
              <c:f>'Comparativa % madurez ISO27002'!$E$2:$E$8</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2-B499-477D-80A9-3DA2130A00B4}"/>
            </c:ext>
          </c:extLst>
        </c:ser>
        <c:dLbls>
          <c:showLegendKey val="0"/>
          <c:showVal val="0"/>
          <c:showCatName val="0"/>
          <c:showSerName val="0"/>
          <c:showPercent val="0"/>
          <c:showBubbleSize val="0"/>
        </c:dLbls>
        <c:axId val="345443888"/>
        <c:axId val="345444216"/>
      </c:radarChart>
      <c:catAx>
        <c:axId val="34544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5444216"/>
        <c:crosses val="autoZero"/>
        <c:auto val="1"/>
        <c:lblAlgn val="ctr"/>
        <c:lblOffset val="100"/>
        <c:noMultiLvlLbl val="0"/>
      </c:catAx>
      <c:valAx>
        <c:axId val="345444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45443888"/>
        <c:crosses val="autoZero"/>
        <c:crossBetween val="between"/>
      </c:valAx>
      <c:spPr>
        <a:noFill/>
        <a:ln>
          <a:noFill/>
        </a:ln>
        <a:effectLst/>
      </c:spPr>
    </c:plotArea>
    <c:legend>
      <c:legendPos val="t"/>
      <c:layout>
        <c:manualLayout>
          <c:xMode val="edge"/>
          <c:yMode val="edge"/>
          <c:x val="0.73026323657361392"/>
          <c:y val="0.89724242424242429"/>
          <c:w val="0.23816196361845277"/>
          <c:h val="5.11367215461703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1571624</xdr:colOff>
      <xdr:row>10</xdr:row>
      <xdr:rowOff>97973</xdr:rowOff>
    </xdr:from>
    <xdr:to>
      <xdr:col>9</xdr:col>
      <xdr:colOff>2796267</xdr:colOff>
      <xdr:row>15</xdr:row>
      <xdr:rowOff>187780</xdr:rowOff>
    </xdr:to>
    <xdr:graphicFrame macro="">
      <xdr:nvGraphicFramePr>
        <xdr:cNvPr id="4" name="Gráfico 3">
          <a:extLst>
            <a:ext uri="{FF2B5EF4-FFF2-40B4-BE49-F238E27FC236}">
              <a16:creationId xmlns:a16="http://schemas.microsoft.com/office/drawing/2014/main" id="{A36520BB-C20B-4C2B-830E-95E5B0F1E2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427434</xdr:colOff>
      <xdr:row>11</xdr:row>
      <xdr:rowOff>96440</xdr:rowOff>
    </xdr:from>
    <xdr:to>
      <xdr:col>3</xdr:col>
      <xdr:colOff>1312068</xdr:colOff>
      <xdr:row>32</xdr:row>
      <xdr:rowOff>164305</xdr:rowOff>
    </xdr:to>
    <xdr:graphicFrame macro="">
      <xdr:nvGraphicFramePr>
        <xdr:cNvPr id="2" name="Gráfico 1">
          <a:extLst>
            <a:ext uri="{FF2B5EF4-FFF2-40B4-BE49-F238E27FC236}">
              <a16:creationId xmlns:a16="http://schemas.microsoft.com/office/drawing/2014/main" id="{A4806B46-00A0-4B58-B813-5E050AD7B6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2447924</xdr:colOff>
      <xdr:row>11</xdr:row>
      <xdr:rowOff>19050</xdr:rowOff>
    </xdr:from>
    <xdr:to>
      <xdr:col>10</xdr:col>
      <xdr:colOff>2895600</xdr:colOff>
      <xdr:row>33</xdr:row>
      <xdr:rowOff>19050</xdr:rowOff>
    </xdr:to>
    <xdr:graphicFrame macro="">
      <xdr:nvGraphicFramePr>
        <xdr:cNvPr id="5" name="Gráfico 4">
          <a:extLst>
            <a:ext uri="{FF2B5EF4-FFF2-40B4-BE49-F238E27FC236}">
              <a16:creationId xmlns:a16="http://schemas.microsoft.com/office/drawing/2014/main" id="{CE818A1C-4146-4AC4-9485-25A097E2B0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topLeftCell="E13" zoomScale="90" zoomScaleNormal="90" workbookViewId="0">
      <selection activeCell="A13" sqref="A13:G17"/>
    </sheetView>
  </sheetViews>
  <sheetFormatPr baseColWidth="10" defaultRowHeight="15"/>
  <cols>
    <col min="1" max="1" width="50.140625" style="1" customWidth="1"/>
    <col min="2" max="2" width="67.85546875" customWidth="1"/>
    <col min="3" max="3" width="26.7109375" customWidth="1"/>
    <col min="4" max="4" width="49.5703125" bestFit="1" customWidth="1"/>
    <col min="5" max="5" width="40.42578125" customWidth="1"/>
    <col min="6" max="6" width="24.140625" customWidth="1"/>
    <col min="7" max="7" width="95" bestFit="1" customWidth="1"/>
    <col min="8" max="8" width="24.42578125" customWidth="1"/>
    <col min="9" max="9" width="25.7109375" customWidth="1"/>
    <col min="10" max="10" width="46.5703125" customWidth="1"/>
    <col min="11" max="11" width="25.7109375" customWidth="1"/>
  </cols>
  <sheetData>
    <row r="1" spans="1:7">
      <c r="A1" s="23" t="s">
        <v>12</v>
      </c>
      <c r="B1" s="24"/>
      <c r="C1" s="25" t="s">
        <v>0</v>
      </c>
      <c r="D1" s="25" t="s">
        <v>1</v>
      </c>
      <c r="E1" s="25" t="s">
        <v>16</v>
      </c>
      <c r="F1" s="25" t="s">
        <v>9</v>
      </c>
      <c r="G1" s="25" t="s">
        <v>10</v>
      </c>
    </row>
    <row r="2" spans="1:7">
      <c r="A2" s="26" t="s">
        <v>17</v>
      </c>
      <c r="B2" s="26"/>
      <c r="C2" s="15"/>
      <c r="D2" s="28"/>
      <c r="E2" s="27">
        <f>(E3+E4+E5)/3</f>
        <v>0.79999999999999993</v>
      </c>
      <c r="F2" s="27"/>
      <c r="G2" s="27"/>
    </row>
    <row r="3" spans="1:7" ht="51.75" customHeight="1">
      <c r="A3" s="16"/>
      <c r="B3" s="16" t="s">
        <v>18</v>
      </c>
      <c r="C3" s="33" t="s">
        <v>2</v>
      </c>
      <c r="D3" s="22" t="s">
        <v>45</v>
      </c>
      <c r="E3" s="20">
        <f>4/5</f>
        <v>0.8</v>
      </c>
    </row>
    <row r="4" spans="1:7" ht="64.5">
      <c r="A4" s="16"/>
      <c r="B4" s="16" t="s">
        <v>19</v>
      </c>
      <c r="C4" s="34" t="s">
        <v>5</v>
      </c>
      <c r="D4" s="22" t="s">
        <v>46</v>
      </c>
      <c r="E4" s="20">
        <f>3/5</f>
        <v>0.6</v>
      </c>
    </row>
    <row r="5" spans="1:7" ht="26.25">
      <c r="A5" s="16"/>
      <c r="B5" s="16" t="s">
        <v>20</v>
      </c>
      <c r="C5" s="30" t="s">
        <v>4</v>
      </c>
      <c r="D5" s="22" t="s">
        <v>47</v>
      </c>
      <c r="E5" s="20">
        <f>5/5</f>
        <v>1</v>
      </c>
    </row>
    <row r="6" spans="1:7">
      <c r="A6" s="26" t="s">
        <v>21</v>
      </c>
      <c r="B6" s="26"/>
      <c r="C6" s="31"/>
      <c r="D6" s="28"/>
      <c r="E6" s="27">
        <f>(E7+E8+E9)/3</f>
        <v>1</v>
      </c>
      <c r="F6" s="27"/>
      <c r="G6" s="27"/>
    </row>
    <row r="7" spans="1:7" ht="39">
      <c r="A7" s="16"/>
      <c r="B7" s="16" t="s">
        <v>22</v>
      </c>
      <c r="C7" s="30" t="s">
        <v>4</v>
      </c>
      <c r="D7" s="22" t="s">
        <v>48</v>
      </c>
      <c r="E7" s="20">
        <f>5/5</f>
        <v>1</v>
      </c>
    </row>
    <row r="8" spans="1:7" ht="39">
      <c r="A8" s="16"/>
      <c r="B8" s="16" t="s">
        <v>23</v>
      </c>
      <c r="C8" s="30" t="s">
        <v>4</v>
      </c>
      <c r="D8" s="22" t="s">
        <v>3</v>
      </c>
      <c r="E8" s="20">
        <f>5/5</f>
        <v>1</v>
      </c>
    </row>
    <row r="9" spans="1:7" ht="39">
      <c r="A9" s="16"/>
      <c r="B9" s="16" t="s">
        <v>24</v>
      </c>
      <c r="C9" s="30" t="s">
        <v>4</v>
      </c>
      <c r="D9" s="22" t="s">
        <v>48</v>
      </c>
      <c r="E9" s="20">
        <f>5/5</f>
        <v>1</v>
      </c>
    </row>
    <row r="10" spans="1:7">
      <c r="A10" s="26" t="s">
        <v>25</v>
      </c>
      <c r="B10" s="26"/>
      <c r="C10" s="31"/>
      <c r="D10" s="28"/>
      <c r="E10" s="27">
        <f>(E11+E12)/2</f>
        <v>1</v>
      </c>
      <c r="F10" s="27"/>
      <c r="G10" s="27"/>
    </row>
    <row r="11" spans="1:7" ht="90">
      <c r="A11" s="16"/>
      <c r="B11" s="16" t="s">
        <v>26</v>
      </c>
      <c r="C11" s="30" t="s">
        <v>4</v>
      </c>
      <c r="D11" s="22" t="s">
        <v>49</v>
      </c>
      <c r="E11" s="20">
        <f>5/5</f>
        <v>1</v>
      </c>
    </row>
    <row r="12" spans="1:7" ht="39">
      <c r="A12" s="16"/>
      <c r="B12" s="16" t="s">
        <v>27</v>
      </c>
      <c r="C12" s="30" t="s">
        <v>4</v>
      </c>
      <c r="D12" s="22" t="s">
        <v>50</v>
      </c>
      <c r="E12" s="20">
        <f>5/5</f>
        <v>1</v>
      </c>
    </row>
    <row r="13" spans="1:7">
      <c r="A13" s="26" t="s">
        <v>28</v>
      </c>
      <c r="B13" s="26"/>
      <c r="C13" s="31"/>
      <c r="D13" s="28"/>
      <c r="E13" s="27">
        <f>(E14+E15+E16+E17+E18)/5</f>
        <v>0.76</v>
      </c>
      <c r="F13" s="27"/>
      <c r="G13" s="27"/>
    </row>
    <row r="14" spans="1:7" ht="26.25">
      <c r="A14" s="16"/>
      <c r="B14" s="16" t="s">
        <v>29</v>
      </c>
      <c r="C14" s="33" t="s">
        <v>2</v>
      </c>
      <c r="D14" s="22" t="s">
        <v>51</v>
      </c>
      <c r="E14" s="20">
        <f>4/5</f>
        <v>0.8</v>
      </c>
    </row>
    <row r="15" spans="1:7" ht="39">
      <c r="A15" s="16"/>
      <c r="B15" s="16" t="s">
        <v>30</v>
      </c>
      <c r="C15" s="30" t="s">
        <v>4</v>
      </c>
      <c r="D15" s="22" t="s">
        <v>52</v>
      </c>
      <c r="E15" s="20">
        <f>5/5</f>
        <v>1</v>
      </c>
    </row>
    <row r="16" spans="1:7" ht="39">
      <c r="A16" s="16"/>
      <c r="B16" s="16" t="s">
        <v>31</v>
      </c>
      <c r="C16" s="30" t="s">
        <v>4</v>
      </c>
      <c r="D16" s="22" t="s">
        <v>53</v>
      </c>
      <c r="E16" s="20">
        <f>5/5</f>
        <v>1</v>
      </c>
    </row>
    <row r="17" spans="1:7" ht="26.25">
      <c r="A17" s="16"/>
      <c r="B17" s="16" t="s">
        <v>32</v>
      </c>
      <c r="C17" s="32" t="s">
        <v>6</v>
      </c>
      <c r="D17" s="22" t="s">
        <v>54</v>
      </c>
      <c r="E17" s="21">
        <f>0/5</f>
        <v>0</v>
      </c>
      <c r="F17" s="12" t="s">
        <v>11</v>
      </c>
      <c r="G17" t="s">
        <v>64</v>
      </c>
    </row>
    <row r="18" spans="1:7" ht="26.25">
      <c r="A18" s="16"/>
      <c r="B18" s="16" t="s">
        <v>33</v>
      </c>
      <c r="C18" s="30" t="s">
        <v>4</v>
      </c>
      <c r="D18" s="22" t="s">
        <v>55</v>
      </c>
      <c r="E18" s="20">
        <f>5/5</f>
        <v>1</v>
      </c>
    </row>
    <row r="19" spans="1:7">
      <c r="A19" s="26" t="s">
        <v>34</v>
      </c>
      <c r="B19" s="26"/>
      <c r="C19" s="31"/>
      <c r="D19" s="28"/>
      <c r="E19" s="27">
        <f>(E20+E21+E22)/3</f>
        <v>0.8666666666666667</v>
      </c>
      <c r="F19" s="27"/>
      <c r="G19" s="27"/>
    </row>
    <row r="20" spans="1:7" ht="77.25">
      <c r="A20" s="16"/>
      <c r="B20" s="16" t="s">
        <v>35</v>
      </c>
      <c r="C20" s="34" t="s">
        <v>5</v>
      </c>
      <c r="D20" s="22" t="s">
        <v>56</v>
      </c>
      <c r="E20" s="20">
        <f>3/5</f>
        <v>0.6</v>
      </c>
    </row>
    <row r="21" spans="1:7" ht="26.25">
      <c r="A21" s="16"/>
      <c r="B21" s="16" t="s">
        <v>36</v>
      </c>
      <c r="C21" s="30" t="s">
        <v>4</v>
      </c>
      <c r="D21" s="22" t="s">
        <v>57</v>
      </c>
      <c r="E21" s="20">
        <f>5/5</f>
        <v>1</v>
      </c>
    </row>
    <row r="22" spans="1:7" ht="26.25">
      <c r="A22" s="16"/>
      <c r="B22" s="16" t="s">
        <v>37</v>
      </c>
      <c r="C22" s="30" t="s">
        <v>4</v>
      </c>
      <c r="D22" s="22" t="s">
        <v>58</v>
      </c>
      <c r="E22" s="20">
        <f>5/5</f>
        <v>1</v>
      </c>
    </row>
    <row r="23" spans="1:7">
      <c r="A23" s="26" t="s">
        <v>38</v>
      </c>
      <c r="B23" s="26"/>
      <c r="C23" s="31"/>
      <c r="D23" s="28"/>
      <c r="E23" s="27">
        <f>(E24+E25+E26)/3</f>
        <v>1</v>
      </c>
      <c r="F23" s="27"/>
      <c r="G23" s="27"/>
    </row>
    <row r="24" spans="1:7" ht="39">
      <c r="A24" s="16"/>
      <c r="B24" s="16" t="s">
        <v>39</v>
      </c>
      <c r="C24" s="30" t="s">
        <v>4</v>
      </c>
      <c r="D24" s="22" t="s">
        <v>61</v>
      </c>
      <c r="E24" s="20">
        <f>5/5</f>
        <v>1</v>
      </c>
    </row>
    <row r="25" spans="1:7" ht="51.75">
      <c r="A25" s="16"/>
      <c r="B25" s="16" t="s">
        <v>40</v>
      </c>
      <c r="C25" s="30" t="s">
        <v>4</v>
      </c>
      <c r="D25" s="22" t="s">
        <v>59</v>
      </c>
      <c r="E25" s="20">
        <f>5/5</f>
        <v>1</v>
      </c>
    </row>
    <row r="26" spans="1:7" ht="26.25">
      <c r="A26" s="16"/>
      <c r="B26" s="16" t="s">
        <v>41</v>
      </c>
      <c r="C26" s="30" t="s">
        <v>4</v>
      </c>
      <c r="D26" s="22" t="s">
        <v>60</v>
      </c>
      <c r="E26" s="20">
        <f>5/5</f>
        <v>1</v>
      </c>
    </row>
    <row r="27" spans="1:7">
      <c r="A27" s="26" t="s">
        <v>42</v>
      </c>
      <c r="B27" s="26"/>
      <c r="C27" s="31"/>
      <c r="D27" s="28"/>
      <c r="E27" s="27">
        <f>(E28+E29)/2</f>
        <v>0.9</v>
      </c>
      <c r="F27" s="27"/>
      <c r="G27" s="27"/>
    </row>
    <row r="28" spans="1:7" ht="51.75">
      <c r="A28" s="16"/>
      <c r="B28" s="16" t="s">
        <v>43</v>
      </c>
      <c r="C28" s="33" t="s">
        <v>2</v>
      </c>
      <c r="D28" s="22" t="s">
        <v>63</v>
      </c>
      <c r="E28" s="20">
        <f>4/5</f>
        <v>0.8</v>
      </c>
    </row>
    <row r="29" spans="1:7" ht="26.25">
      <c r="A29" s="16"/>
      <c r="B29" s="16" t="s">
        <v>44</v>
      </c>
      <c r="C29" s="30" t="s">
        <v>4</v>
      </c>
      <c r="D29" s="22" t="s">
        <v>62</v>
      </c>
      <c r="E29" s="20">
        <f>5/5</f>
        <v>1</v>
      </c>
    </row>
  </sheetData>
  <phoneticPr fontId="9" type="noConversion"/>
  <dataValidations count="1">
    <dataValidation type="list" allowBlank="1" showInputMessage="1" showErrorMessage="1" sqref="C3:C5 C7:C9 C11:C12 C14:C18 C20:C22 C24:C26 C28:C29" xr:uid="{E2C3EA78-7C25-4E6D-9893-D942ABA524A5}">
      <formula1>"L0 - No existente,L1 - Inicial,L2 - Repetible,L3 - Definido,L4 - Gestionado,L5 - Optimizado"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2A3A3-439D-4FFC-9AAD-7137FA446EC3}">
  <dimension ref="A1:J29"/>
  <sheetViews>
    <sheetView zoomScale="90" zoomScaleNormal="90" workbookViewId="0">
      <selection activeCell="K13" sqref="K13"/>
    </sheetView>
  </sheetViews>
  <sheetFormatPr baseColWidth="10" defaultRowHeight="15"/>
  <cols>
    <col min="1" max="1" width="14.85546875" style="17" customWidth="1"/>
    <col min="2" max="2" width="24" style="16" customWidth="1"/>
    <col min="3" max="3" width="26.7109375" style="16" customWidth="1"/>
    <col min="4" max="4" width="49.5703125" style="16" bestFit="1" customWidth="1"/>
    <col min="5" max="5" width="17.5703125" style="16" customWidth="1"/>
    <col min="6" max="6" width="7.42578125" style="16" customWidth="1"/>
    <col min="7" max="7" width="100.140625" style="16" bestFit="1" customWidth="1"/>
    <col min="8" max="8" width="24.42578125" style="16" customWidth="1"/>
    <col min="9" max="9" width="25.7109375" style="16" customWidth="1"/>
    <col min="10" max="10" width="46.5703125" style="16" customWidth="1"/>
    <col min="11" max="11" width="25.7109375" style="16" customWidth="1"/>
    <col min="12" max="16384" width="11.42578125" style="16"/>
  </cols>
  <sheetData>
    <row r="1" spans="1:10">
      <c r="A1" s="23" t="s">
        <v>12</v>
      </c>
      <c r="B1" s="24"/>
      <c r="C1" s="25" t="s">
        <v>0</v>
      </c>
      <c r="D1" s="25" t="s">
        <v>1</v>
      </c>
      <c r="E1" s="25" t="s">
        <v>16</v>
      </c>
      <c r="F1" s="25" t="s">
        <v>9</v>
      </c>
      <c r="G1" s="25" t="s">
        <v>10</v>
      </c>
    </row>
    <row r="2" spans="1:10">
      <c r="A2" s="26" t="s">
        <v>17</v>
      </c>
      <c r="B2" s="26"/>
      <c r="C2" s="15"/>
      <c r="D2" s="28"/>
      <c r="E2" s="27">
        <f>(E3+E4+E5)/3</f>
        <v>0.79999999999999993</v>
      </c>
      <c r="F2" s="27"/>
      <c r="G2" s="27"/>
    </row>
    <row r="3" spans="1:10" ht="51.75" customHeight="1">
      <c r="A3" s="16"/>
      <c r="B3" s="16" t="s">
        <v>18</v>
      </c>
      <c r="C3" s="33" t="s">
        <v>2</v>
      </c>
      <c r="D3" s="22" t="s">
        <v>45</v>
      </c>
      <c r="E3" s="20">
        <f>4/5</f>
        <v>0.8</v>
      </c>
      <c r="I3" s="29" t="s">
        <v>4</v>
      </c>
      <c r="J3" s="20">
        <f>15/21</f>
        <v>0.7142857142857143</v>
      </c>
    </row>
    <row r="4" spans="1:10" ht="64.5">
      <c r="A4" s="16"/>
      <c r="B4" s="16" t="s">
        <v>19</v>
      </c>
      <c r="C4" s="34" t="s">
        <v>5</v>
      </c>
      <c r="D4" s="22" t="s">
        <v>46</v>
      </c>
      <c r="E4" s="20">
        <f>3/5</f>
        <v>0.6</v>
      </c>
      <c r="I4" s="8" t="s">
        <v>2</v>
      </c>
      <c r="J4" s="20">
        <f>3/21</f>
        <v>0.14285714285714285</v>
      </c>
    </row>
    <row r="5" spans="1:10" ht="26.25">
      <c r="A5" s="16"/>
      <c r="B5" s="16" t="s">
        <v>20</v>
      </c>
      <c r="C5" s="30" t="s">
        <v>4</v>
      </c>
      <c r="D5" s="22" t="s">
        <v>47</v>
      </c>
      <c r="E5" s="20">
        <f>5/5</f>
        <v>1</v>
      </c>
      <c r="I5" s="9" t="s">
        <v>5</v>
      </c>
      <c r="J5" s="20">
        <f>2/21</f>
        <v>9.5238095238095233E-2</v>
      </c>
    </row>
    <row r="6" spans="1:10">
      <c r="A6" s="26" t="s">
        <v>21</v>
      </c>
      <c r="B6" s="26"/>
      <c r="C6" s="31"/>
      <c r="D6" s="28"/>
      <c r="E6" s="27">
        <f>(E7+E8+E9)/3</f>
        <v>1</v>
      </c>
      <c r="F6" s="27"/>
      <c r="G6" s="27"/>
      <c r="I6" s="11" t="s">
        <v>8</v>
      </c>
      <c r="J6" s="20">
        <v>0</v>
      </c>
    </row>
    <row r="7" spans="1:10" ht="39">
      <c r="A7" s="16"/>
      <c r="B7" s="16" t="s">
        <v>22</v>
      </c>
      <c r="C7" s="30" t="s">
        <v>4</v>
      </c>
      <c r="D7" s="22" t="s">
        <v>48</v>
      </c>
      <c r="E7" s="20">
        <f>5/5</f>
        <v>1</v>
      </c>
      <c r="I7" s="18" t="s">
        <v>7</v>
      </c>
      <c r="J7" s="20">
        <v>0</v>
      </c>
    </row>
    <row r="8" spans="1:10" ht="39">
      <c r="A8" s="16"/>
      <c r="B8" s="16" t="s">
        <v>23</v>
      </c>
      <c r="C8" s="30" t="s">
        <v>4</v>
      </c>
      <c r="D8" s="22" t="s">
        <v>3</v>
      </c>
      <c r="E8" s="20">
        <f>5/5</f>
        <v>1</v>
      </c>
      <c r="I8" s="10" t="s">
        <v>6</v>
      </c>
      <c r="J8" s="20">
        <f>1/21</f>
        <v>4.7619047619047616E-2</v>
      </c>
    </row>
    <row r="9" spans="1:10" ht="39">
      <c r="A9" s="16"/>
      <c r="B9" s="16" t="s">
        <v>24</v>
      </c>
      <c r="C9" s="30" t="s">
        <v>4</v>
      </c>
      <c r="D9" s="22" t="s">
        <v>48</v>
      </c>
      <c r="E9" s="20">
        <f>5/5</f>
        <v>1</v>
      </c>
    </row>
    <row r="10" spans="1:10">
      <c r="A10" s="26" t="s">
        <v>25</v>
      </c>
      <c r="B10" s="26"/>
      <c r="C10" s="31"/>
      <c r="D10" s="28"/>
      <c r="E10" s="27">
        <f>(E11+E12)/2</f>
        <v>1</v>
      </c>
      <c r="F10" s="27"/>
      <c r="G10" s="27"/>
    </row>
    <row r="11" spans="1:10" ht="90">
      <c r="A11" s="16"/>
      <c r="B11" s="16" t="s">
        <v>26</v>
      </c>
      <c r="C11" s="30" t="s">
        <v>4</v>
      </c>
      <c r="D11" s="22" t="s">
        <v>49</v>
      </c>
      <c r="E11" s="20">
        <f>5/5</f>
        <v>1</v>
      </c>
    </row>
    <row r="12" spans="1:10" ht="39">
      <c r="A12" s="16"/>
      <c r="B12" s="16" t="s">
        <v>27</v>
      </c>
      <c r="C12" s="30" t="s">
        <v>4</v>
      </c>
      <c r="D12" s="22" t="s">
        <v>50</v>
      </c>
      <c r="E12" s="20">
        <f>5/5</f>
        <v>1</v>
      </c>
    </row>
    <row r="13" spans="1:10">
      <c r="A13" s="26" t="s">
        <v>28</v>
      </c>
      <c r="B13" s="26"/>
      <c r="C13" s="31"/>
      <c r="D13" s="28"/>
      <c r="E13" s="27">
        <f>(E14+E15+E16+E17+E18)/5</f>
        <v>0.76</v>
      </c>
      <c r="F13" s="27"/>
      <c r="G13" s="27"/>
    </row>
    <row r="14" spans="1:10" ht="26.25">
      <c r="A14" s="16"/>
      <c r="B14" s="16" t="s">
        <v>29</v>
      </c>
      <c r="C14" s="33" t="s">
        <v>2</v>
      </c>
      <c r="D14" s="22" t="s">
        <v>51</v>
      </c>
      <c r="E14" s="20">
        <f>4/5</f>
        <v>0.8</v>
      </c>
    </row>
    <row r="15" spans="1:10" ht="39">
      <c r="A15" s="16"/>
      <c r="B15" s="16" t="s">
        <v>30</v>
      </c>
      <c r="C15" s="30" t="s">
        <v>4</v>
      </c>
      <c r="D15" s="22" t="s">
        <v>52</v>
      </c>
      <c r="E15" s="20">
        <f>5/5</f>
        <v>1</v>
      </c>
    </row>
    <row r="16" spans="1:10" ht="39">
      <c r="A16" s="16"/>
      <c r="B16" s="16" t="s">
        <v>31</v>
      </c>
      <c r="C16" s="30" t="s">
        <v>4</v>
      </c>
      <c r="D16" s="22" t="s">
        <v>53</v>
      </c>
      <c r="E16" s="20">
        <f>5/5</f>
        <v>1</v>
      </c>
    </row>
    <row r="17" spans="1:7" ht="26.25">
      <c r="A17" s="16"/>
      <c r="B17" s="16" t="s">
        <v>32</v>
      </c>
      <c r="C17" s="32" t="s">
        <v>6</v>
      </c>
      <c r="D17" s="22" t="s">
        <v>54</v>
      </c>
      <c r="E17" s="21">
        <f>0/5</f>
        <v>0</v>
      </c>
      <c r="F17" s="12" t="s">
        <v>11</v>
      </c>
      <c r="G17" s="16" t="s">
        <v>64</v>
      </c>
    </row>
    <row r="18" spans="1:7" ht="26.25">
      <c r="A18" s="16"/>
      <c r="B18" s="16" t="s">
        <v>33</v>
      </c>
      <c r="C18" s="30" t="s">
        <v>4</v>
      </c>
      <c r="D18" s="22" t="s">
        <v>55</v>
      </c>
      <c r="E18" s="20">
        <f>5/5</f>
        <v>1</v>
      </c>
    </row>
    <row r="19" spans="1:7">
      <c r="A19" s="26" t="s">
        <v>34</v>
      </c>
      <c r="B19" s="26"/>
      <c r="C19" s="31"/>
      <c r="D19" s="28"/>
      <c r="E19" s="27">
        <f>(E20+E21+E22)/3</f>
        <v>0.8666666666666667</v>
      </c>
      <c r="F19" s="27"/>
      <c r="G19" s="27"/>
    </row>
    <row r="20" spans="1:7" ht="77.25">
      <c r="A20" s="16"/>
      <c r="B20" s="16" t="s">
        <v>35</v>
      </c>
      <c r="C20" s="34" t="s">
        <v>5</v>
      </c>
      <c r="D20" s="22" t="s">
        <v>56</v>
      </c>
      <c r="E20" s="20">
        <f>3/5</f>
        <v>0.6</v>
      </c>
    </row>
    <row r="21" spans="1:7" ht="26.25">
      <c r="A21" s="16"/>
      <c r="B21" s="16" t="s">
        <v>36</v>
      </c>
      <c r="C21" s="30" t="s">
        <v>4</v>
      </c>
      <c r="D21" s="22" t="s">
        <v>57</v>
      </c>
      <c r="E21" s="20">
        <f>5/5</f>
        <v>1</v>
      </c>
    </row>
    <row r="22" spans="1:7" ht="26.25">
      <c r="A22" s="16"/>
      <c r="B22" s="16" t="s">
        <v>37</v>
      </c>
      <c r="C22" s="30" t="s">
        <v>4</v>
      </c>
      <c r="D22" s="22" t="s">
        <v>58</v>
      </c>
      <c r="E22" s="20">
        <f>5/5</f>
        <v>1</v>
      </c>
    </row>
    <row r="23" spans="1:7">
      <c r="A23" s="26" t="s">
        <v>38</v>
      </c>
      <c r="B23" s="26"/>
      <c r="C23" s="31"/>
      <c r="D23" s="28"/>
      <c r="E23" s="27">
        <f>(E24+E25+E26)/3</f>
        <v>1</v>
      </c>
      <c r="F23" s="27"/>
      <c r="G23" s="27"/>
    </row>
    <row r="24" spans="1:7" ht="39">
      <c r="A24" s="16"/>
      <c r="B24" s="16" t="s">
        <v>39</v>
      </c>
      <c r="C24" s="30" t="s">
        <v>4</v>
      </c>
      <c r="D24" s="22" t="s">
        <v>61</v>
      </c>
      <c r="E24" s="20">
        <f>5/5</f>
        <v>1</v>
      </c>
    </row>
    <row r="25" spans="1:7" ht="51.75">
      <c r="A25" s="16"/>
      <c r="B25" s="16" t="s">
        <v>40</v>
      </c>
      <c r="C25" s="30" t="s">
        <v>4</v>
      </c>
      <c r="D25" s="22" t="s">
        <v>59</v>
      </c>
      <c r="E25" s="20">
        <f>5/5</f>
        <v>1</v>
      </c>
    </row>
    <row r="26" spans="1:7" ht="26.25">
      <c r="A26" s="16"/>
      <c r="B26" s="16" t="s">
        <v>41</v>
      </c>
      <c r="C26" s="30" t="s">
        <v>4</v>
      </c>
      <c r="D26" s="22" t="s">
        <v>60</v>
      </c>
      <c r="E26" s="20">
        <f>5/5</f>
        <v>1</v>
      </c>
    </row>
    <row r="27" spans="1:7">
      <c r="A27" s="26" t="s">
        <v>42</v>
      </c>
      <c r="B27" s="26"/>
      <c r="C27" s="31"/>
      <c r="D27" s="28"/>
      <c r="E27" s="27">
        <f>(E28+E29)/2</f>
        <v>0.9</v>
      </c>
      <c r="F27" s="27"/>
      <c r="G27" s="27"/>
    </row>
    <row r="28" spans="1:7" ht="51.75">
      <c r="A28" s="16"/>
      <c r="B28" s="16" t="s">
        <v>43</v>
      </c>
      <c r="C28" s="33" t="s">
        <v>2</v>
      </c>
      <c r="D28" s="22" t="s">
        <v>63</v>
      </c>
      <c r="E28" s="20">
        <f>4/5</f>
        <v>0.8</v>
      </c>
    </row>
    <row r="29" spans="1:7" ht="26.25">
      <c r="A29" s="16"/>
      <c r="B29" s="16" t="s">
        <v>44</v>
      </c>
      <c r="C29" s="30" t="s">
        <v>4</v>
      </c>
      <c r="D29" s="22" t="s">
        <v>62</v>
      </c>
      <c r="E29" s="20">
        <f>5/5</f>
        <v>1</v>
      </c>
    </row>
  </sheetData>
  <autoFilter ref="A1:G29" xr:uid="{DFC2B182-22C1-474B-826C-443D40958878}"/>
  <dataValidations count="1">
    <dataValidation type="list" allowBlank="1" showInputMessage="1" showErrorMessage="1" sqref="C3:C5 C7:C9 C11:C12 C14:C18 C20:C22 C24:C26 C28:C29 I3:I8" xr:uid="{BA349BE7-3E78-4428-AF7F-4249A1B8D2C6}">
      <formula1>"L0 - No existente,L1 - Inicial,L2 - Repetible,L3 - Definido,L4 - Gestionado,L5 - Optimizado"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9"/>
  <sheetViews>
    <sheetView topLeftCell="C14" zoomScale="80" zoomScaleNormal="80" workbookViewId="0">
      <selection activeCell="E38" sqref="E38"/>
    </sheetView>
  </sheetViews>
  <sheetFormatPr baseColWidth="10" defaultColWidth="45.42578125" defaultRowHeight="15"/>
  <cols>
    <col min="1" max="1" width="7.7109375" style="2" customWidth="1"/>
    <col min="2" max="3" width="53.28515625" style="3" customWidth="1"/>
    <col min="4" max="4" width="45.42578125" style="2"/>
    <col min="5" max="5" width="36.42578125" style="2" customWidth="1"/>
    <col min="6" max="9" width="2" style="2" bestFit="1" customWidth="1"/>
    <col min="10" max="16384" width="45.42578125" style="2"/>
  </cols>
  <sheetData>
    <row r="1" spans="2:5">
      <c r="B1" s="13" t="s">
        <v>12</v>
      </c>
      <c r="C1" s="13" t="s">
        <v>13</v>
      </c>
      <c r="D1" s="13" t="s">
        <v>14</v>
      </c>
      <c r="E1" s="13" t="s">
        <v>15</v>
      </c>
    </row>
    <row r="2" spans="2:5">
      <c r="B2" s="4" t="s">
        <v>17</v>
      </c>
      <c r="C2" s="6">
        <f>'Grado de madurez CMMI ISO27002'!E2</f>
        <v>0.79999999999999993</v>
      </c>
      <c r="D2" s="14">
        <v>0.13</v>
      </c>
      <c r="E2" s="14">
        <v>1</v>
      </c>
    </row>
    <row r="3" spans="2:5">
      <c r="B3" s="5" t="s">
        <v>21</v>
      </c>
      <c r="C3" s="6">
        <f>'Auditoría Cumplimiento ISO27001'!E6</f>
        <v>1</v>
      </c>
      <c r="D3" s="14">
        <v>0.13</v>
      </c>
      <c r="E3" s="19">
        <v>1</v>
      </c>
    </row>
    <row r="4" spans="2:5">
      <c r="B4" s="5" t="s">
        <v>25</v>
      </c>
      <c r="C4" s="6">
        <f>'Auditoría Cumplimiento ISO27001'!E10</f>
        <v>1</v>
      </c>
      <c r="D4" s="14">
        <v>0.1</v>
      </c>
      <c r="E4" s="19">
        <v>1</v>
      </c>
    </row>
    <row r="5" spans="2:5">
      <c r="B5" s="5" t="s">
        <v>28</v>
      </c>
      <c r="C5" s="6">
        <f>'Auditoría Cumplimiento ISO27001'!E13</f>
        <v>0.76</v>
      </c>
      <c r="D5" s="14">
        <v>0.24</v>
      </c>
      <c r="E5" s="19">
        <v>1</v>
      </c>
    </row>
    <row r="6" spans="2:5">
      <c r="B6" s="5" t="s">
        <v>34</v>
      </c>
      <c r="C6" s="6">
        <f>'Auditoría Cumplimiento ISO27001'!E19</f>
        <v>0.8666666666666667</v>
      </c>
      <c r="D6" s="14">
        <v>0</v>
      </c>
      <c r="E6" s="19">
        <v>1</v>
      </c>
    </row>
    <row r="7" spans="2:5">
      <c r="B7" s="5" t="s">
        <v>38</v>
      </c>
      <c r="C7" s="6">
        <f>'Auditoría Cumplimiento ISO27001'!E23</f>
        <v>1</v>
      </c>
      <c r="D7" s="14">
        <v>0</v>
      </c>
      <c r="E7" s="19">
        <v>1</v>
      </c>
    </row>
    <row r="8" spans="2:5">
      <c r="B8" s="5" t="s">
        <v>42</v>
      </c>
      <c r="C8" s="6">
        <f>'Auditoría Cumplimiento ISO27001'!E27</f>
        <v>0.9</v>
      </c>
      <c r="D8" s="14">
        <v>0</v>
      </c>
      <c r="E8" s="19">
        <v>1</v>
      </c>
    </row>
    <row r="9" spans="2:5">
      <c r="C9" s="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Auditoría Cumplimiento ISO27001</vt:lpstr>
      <vt:lpstr>Grado de madurez CMMI ISO27002</vt:lpstr>
      <vt:lpstr>Comparativa % madurez ISO27002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Belen Rayo</dc:creator>
  <cp:lastModifiedBy>MARIA BELEN RAYO LANZAS</cp:lastModifiedBy>
  <dcterms:created xsi:type="dcterms:W3CDTF">2014-05-20T14:41:13Z</dcterms:created>
  <dcterms:modified xsi:type="dcterms:W3CDTF">2020-05-25T22:07:35Z</dcterms:modified>
</cp:coreProperties>
</file>