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raque\OneDrive\Desktop\UOC\TFM\PEC3\"/>
    </mc:Choice>
  </mc:AlternateContent>
  <xr:revisionPtr revIDLastSave="0" documentId="13_ncr:1_{129E63AC-2ED9-4684-8E96-05F790C17E86}" xr6:coauthVersionLast="41" xr6:coauthVersionMax="41" xr10:uidLastSave="{00000000-0000-0000-0000-000000000000}"/>
  <bookViews>
    <workbookView xWindow="-110" yWindow="-110" windowWidth="19420" windowHeight="10420" firstSheet="3" activeTab="3" xr2:uid="{BE113606-DF5D-4993-A5BE-72A54FB4B139}"/>
  </bookViews>
  <sheets>
    <sheet name="Cronograma" sheetId="1" state="hidden" r:id="rId1"/>
    <sheet name="Fichas de las acciones" sheetId="11" state="hidden" r:id="rId2"/>
    <sheet name="Plan de medición" sheetId="10" state="hidden" r:id="rId3"/>
    <sheet name="pla d'inversions inicials" sheetId="3" r:id="rId4"/>
    <sheet name="pla de finançament" sheetId="4" r:id="rId5"/>
    <sheet name="Pla de tresoreria OK" sheetId="6" r:id="rId6"/>
    <sheet name="Pla de tresoreria (3)" sheetId="7" state="hidden" r:id="rId7"/>
    <sheet name="Pla de tresoreria" sheetId="5"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47" i="6" l="1"/>
  <c r="R42" i="6"/>
  <c r="R38" i="6"/>
  <c r="R22" i="6"/>
  <c r="D36" i="6"/>
  <c r="E36" i="6"/>
  <c r="C36" i="6"/>
  <c r="N17" i="6"/>
  <c r="N18" i="6"/>
  <c r="R54" i="6" s="1"/>
  <c r="N19" i="6"/>
  <c r="R39" i="6" s="1"/>
  <c r="N21" i="6"/>
  <c r="N22" i="6"/>
  <c r="R40" i="6" s="1"/>
  <c r="N23" i="6"/>
  <c r="N25" i="6"/>
  <c r="N26" i="6"/>
  <c r="R41" i="6" s="1"/>
  <c r="N27" i="6"/>
  <c r="N35" i="7"/>
  <c r="E35" i="7"/>
  <c r="D35" i="7"/>
  <c r="C35" i="7"/>
  <c r="M28" i="7"/>
  <c r="G28" i="7"/>
  <c r="F28" i="7"/>
  <c r="E28" i="7"/>
  <c r="E29" i="7" s="1"/>
  <c r="D28" i="7"/>
  <c r="D29" i="7" s="1"/>
  <c r="C28" i="7"/>
  <c r="C29" i="7" s="1"/>
  <c r="C30" i="7" s="1"/>
  <c r="B28" i="7"/>
  <c r="B29" i="7" s="1"/>
  <c r="N27" i="7"/>
  <c r="N26" i="7"/>
  <c r="N25" i="7"/>
  <c r="F24" i="7"/>
  <c r="F29" i="7" s="1"/>
  <c r="N22" i="7"/>
  <c r="N21" i="7"/>
  <c r="N19" i="7"/>
  <c r="N18" i="7"/>
  <c r="N17" i="7"/>
  <c r="N16" i="7"/>
  <c r="E14" i="7"/>
  <c r="D14" i="7"/>
  <c r="C14" i="7"/>
  <c r="B14" i="7"/>
  <c r="N13" i="7"/>
  <c r="N12" i="7"/>
  <c r="E35" i="6"/>
  <c r="D35" i="6"/>
  <c r="C35" i="6"/>
  <c r="M28" i="6"/>
  <c r="G28" i="6"/>
  <c r="F28" i="6"/>
  <c r="E28" i="6"/>
  <c r="E29" i="6" s="1"/>
  <c r="D28" i="6"/>
  <c r="D29" i="6" s="1"/>
  <c r="C28" i="6"/>
  <c r="C29" i="6" s="1"/>
  <c r="B28" i="6"/>
  <c r="B29" i="6" s="1"/>
  <c r="F24" i="6"/>
  <c r="F11" i="6" s="1"/>
  <c r="F36" i="6" s="1"/>
  <c r="N16" i="6"/>
  <c r="E14" i="6"/>
  <c r="D14" i="6"/>
  <c r="C14" i="6"/>
  <c r="B14" i="6"/>
  <c r="N13" i="6"/>
  <c r="N12" i="6"/>
  <c r="M25" i="5"/>
  <c r="L25" i="5"/>
  <c r="K25" i="5"/>
  <c r="D36" i="5"/>
  <c r="E36" i="5"/>
  <c r="F36" i="5"/>
  <c r="C36" i="5"/>
  <c r="N17" i="5"/>
  <c r="F25" i="5"/>
  <c r="F11" i="5" s="1"/>
  <c r="N18" i="5"/>
  <c r="N19" i="5"/>
  <c r="N20" i="5"/>
  <c r="N22" i="5"/>
  <c r="N23" i="5"/>
  <c r="N26" i="5"/>
  <c r="N27" i="5"/>
  <c r="N28" i="5"/>
  <c r="C15" i="5"/>
  <c r="C29" i="5"/>
  <c r="C30" i="5" s="1"/>
  <c r="D29" i="5"/>
  <c r="D30" i="5" s="1"/>
  <c r="E29" i="5"/>
  <c r="E30" i="5" s="1"/>
  <c r="F29" i="5"/>
  <c r="G29" i="5"/>
  <c r="B29" i="5"/>
  <c r="B30" i="5" s="1"/>
  <c r="N13" i="5"/>
  <c r="N14" i="5"/>
  <c r="D15" i="5"/>
  <c r="E15" i="5"/>
  <c r="B15" i="5"/>
  <c r="B10" i="4"/>
  <c r="C8" i="4" s="1"/>
  <c r="B25" i="3"/>
  <c r="C21" i="3" s="1"/>
  <c r="D30" i="6" l="1"/>
  <c r="F29" i="6"/>
  <c r="S41" i="6"/>
  <c r="D30" i="7"/>
  <c r="E31" i="7" s="1"/>
  <c r="D31" i="7"/>
  <c r="B30" i="7"/>
  <c r="E30" i="7"/>
  <c r="F14" i="6"/>
  <c r="C30" i="6"/>
  <c r="D31" i="6" s="1"/>
  <c r="D32" i="6" s="1"/>
  <c r="E30" i="6"/>
  <c r="B30" i="6"/>
  <c r="B32" i="6" s="1"/>
  <c r="E31" i="6"/>
  <c r="G25" i="5"/>
  <c r="G11" i="5" s="1"/>
  <c r="G36" i="5" s="1"/>
  <c r="F30" i="5"/>
  <c r="F15" i="5"/>
  <c r="C31" i="5"/>
  <c r="D32" i="5" s="1"/>
  <c r="D31" i="5"/>
  <c r="E32" i="5" s="1"/>
  <c r="B31" i="5"/>
  <c r="B33" i="5" s="1"/>
  <c r="E31" i="5"/>
  <c r="C9" i="4"/>
  <c r="C10" i="4"/>
  <c r="C22" i="3"/>
  <c r="C23" i="3"/>
  <c r="C24" i="3"/>
  <c r="C18" i="3"/>
  <c r="C10" i="3"/>
  <c r="C19" i="3"/>
  <c r="C13" i="3"/>
  <c r="C14" i="3"/>
  <c r="C15" i="3"/>
  <c r="C16" i="3"/>
  <c r="C11" i="3"/>
  <c r="C20" i="3"/>
  <c r="C12" i="3"/>
  <c r="F30" i="6" l="1"/>
  <c r="G31" i="6" s="1"/>
  <c r="D32" i="7"/>
  <c r="F14" i="7"/>
  <c r="F30" i="7" s="1"/>
  <c r="G24" i="7"/>
  <c r="F31" i="7"/>
  <c r="E32" i="7"/>
  <c r="C31" i="7"/>
  <c r="C32" i="7" s="1"/>
  <c r="B32" i="7"/>
  <c r="E32" i="6"/>
  <c r="G24" i="6"/>
  <c r="F35" i="6"/>
  <c r="F31" i="6"/>
  <c r="C31" i="6"/>
  <c r="C32" i="6" s="1"/>
  <c r="H25" i="5"/>
  <c r="H11" i="5" s="1"/>
  <c r="H36" i="5" s="1"/>
  <c r="G30" i="5"/>
  <c r="G15" i="5"/>
  <c r="F31" i="5"/>
  <c r="D33" i="5"/>
  <c r="C32" i="5"/>
  <c r="C33" i="5" s="1"/>
  <c r="F32" i="5"/>
  <c r="E33" i="5"/>
  <c r="G32" i="5"/>
  <c r="C25" i="3"/>
  <c r="F32" i="6" l="1"/>
  <c r="G11" i="6"/>
  <c r="G36" i="6" s="1"/>
  <c r="F32" i="7"/>
  <c r="G31" i="7"/>
  <c r="G29" i="7"/>
  <c r="G29" i="6"/>
  <c r="F33" i="5"/>
  <c r="G31" i="5"/>
  <c r="H32" i="5" s="1"/>
  <c r="H21" i="5"/>
  <c r="I25" i="5"/>
  <c r="H15" i="5"/>
  <c r="G14" i="6" l="1"/>
  <c r="G30" i="6" s="1"/>
  <c r="G32" i="6" s="1"/>
  <c r="G35" i="6"/>
  <c r="H24" i="6"/>
  <c r="G14" i="7"/>
  <c r="G30" i="7" s="1"/>
  <c r="H24" i="7"/>
  <c r="H11" i="6"/>
  <c r="H36" i="6" s="1"/>
  <c r="G33" i="5"/>
  <c r="I11" i="5"/>
  <c r="I36" i="5" s="1"/>
  <c r="H29" i="5"/>
  <c r="H30" i="5" s="1"/>
  <c r="H31" i="5" s="1"/>
  <c r="G32" i="7" l="1"/>
  <c r="H31" i="7"/>
  <c r="H31" i="6"/>
  <c r="H20" i="6"/>
  <c r="H14" i="6"/>
  <c r="I24" i="6"/>
  <c r="H35" i="6"/>
  <c r="I32" i="5"/>
  <c r="H33" i="5"/>
  <c r="J25" i="5"/>
  <c r="J11" i="5" s="1"/>
  <c r="J36" i="5" s="1"/>
  <c r="I21" i="5"/>
  <c r="I15" i="5"/>
  <c r="H14" i="7" l="1"/>
  <c r="I24" i="7"/>
  <c r="I11" i="6"/>
  <c r="I36" i="6" s="1"/>
  <c r="H28" i="6"/>
  <c r="I29" i="5"/>
  <c r="I30" i="5" s="1"/>
  <c r="I31" i="5" s="1"/>
  <c r="K11" i="5"/>
  <c r="H29" i="6" l="1"/>
  <c r="H30" i="6" s="1"/>
  <c r="I31" i="6" s="1"/>
  <c r="H28" i="7"/>
  <c r="H29" i="7"/>
  <c r="H30" i="7" s="1"/>
  <c r="I35" i="6"/>
  <c r="I14" i="6"/>
  <c r="I20" i="6"/>
  <c r="J24" i="6"/>
  <c r="K36" i="5"/>
  <c r="L11" i="5"/>
  <c r="L36" i="5" s="1"/>
  <c r="I33" i="5"/>
  <c r="J32" i="5"/>
  <c r="J21" i="5"/>
  <c r="J15" i="5"/>
  <c r="H32" i="6" l="1"/>
  <c r="J11" i="6"/>
  <c r="J36" i="6" s="1"/>
  <c r="H32" i="7"/>
  <c r="I31" i="7"/>
  <c r="I14" i="7"/>
  <c r="J24" i="7"/>
  <c r="I28" i="6"/>
  <c r="I29" i="6"/>
  <c r="I30" i="6" s="1"/>
  <c r="J29" i="5"/>
  <c r="J30" i="5" s="1"/>
  <c r="J31" i="5" s="1"/>
  <c r="K21" i="5"/>
  <c r="K29" i="5" s="1"/>
  <c r="J14" i="6" l="1"/>
  <c r="J20" i="6"/>
  <c r="J28" i="6" s="1"/>
  <c r="J29" i="6" s="1"/>
  <c r="J30" i="6" s="1"/>
  <c r="K24" i="6"/>
  <c r="J35" i="6"/>
  <c r="I28" i="7"/>
  <c r="J31" i="6"/>
  <c r="I32" i="6"/>
  <c r="K32" i="5"/>
  <c r="J33" i="5"/>
  <c r="K30" i="5"/>
  <c r="K15" i="5"/>
  <c r="K11" i="6" l="1"/>
  <c r="K24" i="7"/>
  <c r="J14" i="7"/>
  <c r="I29" i="7"/>
  <c r="I30" i="7" s="1"/>
  <c r="K31" i="6"/>
  <c r="J32" i="6"/>
  <c r="K31" i="5"/>
  <c r="K33" i="5" s="1"/>
  <c r="M11" i="5"/>
  <c r="M36" i="5" s="1"/>
  <c r="L21" i="5"/>
  <c r="K36" i="6" l="1"/>
  <c r="L24" i="6"/>
  <c r="L11" i="6" s="1"/>
  <c r="K20" i="6"/>
  <c r="K28" i="6" s="1"/>
  <c r="K29" i="6" s="1"/>
  <c r="K35" i="6"/>
  <c r="K14" i="6"/>
  <c r="I32" i="7"/>
  <c r="J31" i="7"/>
  <c r="J28" i="7"/>
  <c r="J29" i="7"/>
  <c r="J30" i="7" s="1"/>
  <c r="M29" i="5"/>
  <c r="L32" i="5"/>
  <c r="L29" i="5"/>
  <c r="L15" i="5"/>
  <c r="K30" i="6" l="1"/>
  <c r="L31" i="6" s="1"/>
  <c r="K32" i="6"/>
  <c r="L36" i="6"/>
  <c r="L14" i="6"/>
  <c r="L20" i="6"/>
  <c r="M24" i="6"/>
  <c r="L35" i="6"/>
  <c r="K31" i="7"/>
  <c r="J32" i="7"/>
  <c r="L24" i="7"/>
  <c r="K14" i="7"/>
  <c r="N21" i="5"/>
  <c r="N29" i="5"/>
  <c r="L30" i="5"/>
  <c r="L31" i="5" s="1"/>
  <c r="L33" i="5" s="1"/>
  <c r="M30" i="5"/>
  <c r="N25" i="5"/>
  <c r="N20" i="6" l="1"/>
  <c r="L28" i="6"/>
  <c r="N24" i="6"/>
  <c r="R29" i="6" s="1"/>
  <c r="M11" i="6"/>
  <c r="M29" i="6"/>
  <c r="M24" i="7"/>
  <c r="L14" i="7"/>
  <c r="K28" i="7"/>
  <c r="K29" i="7" s="1"/>
  <c r="K30" i="7" s="1"/>
  <c r="N20" i="7"/>
  <c r="N30" i="5"/>
  <c r="M32" i="5"/>
  <c r="N12" i="5"/>
  <c r="N11" i="5"/>
  <c r="N36" i="5" s="1"/>
  <c r="M36" i="6" l="1"/>
  <c r="N11" i="6"/>
  <c r="R51" i="6" s="1"/>
  <c r="M35" i="6"/>
  <c r="M14" i="6"/>
  <c r="M30" i="6" s="1"/>
  <c r="N31" i="6" s="1"/>
  <c r="N28" i="6"/>
  <c r="L29" i="6"/>
  <c r="L30" i="6" s="1"/>
  <c r="R46" i="6"/>
  <c r="L31" i="7"/>
  <c r="K32" i="7"/>
  <c r="L28" i="7"/>
  <c r="N28" i="7" s="1"/>
  <c r="L29" i="7"/>
  <c r="L30" i="7" s="1"/>
  <c r="M29" i="7"/>
  <c r="N24" i="7"/>
  <c r="N29" i="7" s="1"/>
  <c r="M15" i="5"/>
  <c r="M31" i="5" s="1"/>
  <c r="M33" i="5" s="1"/>
  <c r="N15" i="5"/>
  <c r="N31" i="5" s="1"/>
  <c r="N29" i="6" l="1"/>
  <c r="R26" i="6"/>
  <c r="R24" i="6" s="1"/>
  <c r="R30" i="6" s="1"/>
  <c r="S51" i="6"/>
  <c r="S54" i="6"/>
  <c r="R52" i="6"/>
  <c r="S52" i="6" s="1"/>
  <c r="M31" i="6"/>
  <c r="M32" i="6" s="1"/>
  <c r="L32" i="6"/>
  <c r="R45" i="6"/>
  <c r="R47" i="6" s="1"/>
  <c r="N36" i="6"/>
  <c r="N14" i="6"/>
  <c r="N30" i="6" s="1"/>
  <c r="N32" i="6" s="1"/>
  <c r="N35" i="6"/>
  <c r="M31" i="7"/>
  <c r="L32" i="7"/>
  <c r="M14" i="7"/>
  <c r="M30" i="7" s="1"/>
  <c r="N11" i="7"/>
  <c r="N32" i="5"/>
  <c r="N33" i="5" s="1"/>
  <c r="R53" i="6" l="1"/>
  <c r="N31" i="7"/>
  <c r="M32" i="7"/>
  <c r="N14" i="7"/>
  <c r="N30" i="7" s="1"/>
  <c r="S53" i="6" l="1"/>
  <c r="R58" i="6" s="1"/>
  <c r="S57" i="6" s="1"/>
  <c r="R55" i="6"/>
  <c r="S55" i="6" s="1"/>
  <c r="N3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Paloma Miranda</author>
  </authors>
  <commentList>
    <comment ref="A22" authorId="0" shapeId="0" xr:uid="{5EE693DE-2416-4942-B511-DE25CB189F8B}">
      <text>
        <r>
          <rPr>
            <sz val="9"/>
            <color indexed="81"/>
            <rFont val="Tahoma"/>
            <family val="2"/>
          </rPr>
          <t>Gestoría, alquiler del local, marketing...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Paloma Miranda</author>
  </authors>
  <commentList>
    <comment ref="A23" authorId="0" shapeId="0" xr:uid="{7D405F7D-EFCC-418F-8980-223864E18D71}">
      <text>
        <r>
          <rPr>
            <sz val="9"/>
            <color indexed="81"/>
            <rFont val="Tahoma"/>
            <family val="2"/>
          </rPr>
          <t>Gestoría, alquiler del local, marketing...</t>
        </r>
      </text>
    </comment>
  </commentList>
</comments>
</file>

<file path=xl/sharedStrings.xml><?xml version="1.0" encoding="utf-8"?>
<sst xmlns="http://schemas.openxmlformats.org/spreadsheetml/2006/main" count="784" uniqueCount="286">
  <si>
    <t>Acciones</t>
  </si>
  <si>
    <t>Encargado</t>
  </si>
  <si>
    <t>Enero</t>
  </si>
  <si>
    <t>Febrero</t>
  </si>
  <si>
    <t>Marzo</t>
  </si>
  <si>
    <t>Abril</t>
  </si>
  <si>
    <t>Mayo</t>
  </si>
  <si>
    <t>Junio</t>
  </si>
  <si>
    <t>Julio</t>
  </si>
  <si>
    <t>Agosto</t>
  </si>
  <si>
    <t>Septiembre</t>
  </si>
  <si>
    <t>Octubre</t>
  </si>
  <si>
    <t>Noviembre</t>
  </si>
  <si>
    <t>Diciembre</t>
  </si>
  <si>
    <t>Canal</t>
  </si>
  <si>
    <t>Fase</t>
  </si>
  <si>
    <t>Instagram</t>
  </si>
  <si>
    <t>Descubrimiento</t>
  </si>
  <si>
    <t>Propietario</t>
  </si>
  <si>
    <t>Facebook</t>
  </si>
  <si>
    <t>Publicación diaria en Stories de productos en tendencia y novedades</t>
  </si>
  <si>
    <t>Publicación semanal en el Feed sobre nuevos productos, lookbooks y eventos</t>
  </si>
  <si>
    <t>Publicaciones diaria en el feed sobre novedes, lookbooks y eventos</t>
  </si>
  <si>
    <t>Realizar anuncios por palabra clave para atraer usuarios al ecommerce</t>
  </si>
  <si>
    <t>Google
ads</t>
  </si>
  <si>
    <t>Blog</t>
  </si>
  <si>
    <t>Contenidos de valor para los usuarios</t>
  </si>
  <si>
    <t>Display
Ads</t>
  </si>
  <si>
    <t>Mailing</t>
  </si>
  <si>
    <t>Landing Page</t>
  </si>
  <si>
    <t>Consideración</t>
  </si>
  <si>
    <t>Retargeting con anuncios de display a usuarios que han visitado la web</t>
  </si>
  <si>
    <t>Landing page optimizadas con incentivos para conseguir la conversión</t>
  </si>
  <si>
    <t>Automatización de emails para productos visitados y carritos abandonados</t>
  </si>
  <si>
    <t>Facebook 
Ads</t>
  </si>
  <si>
    <t>Anuncios en redes sociales para atraer al ecommerce al público objetivo</t>
  </si>
  <si>
    <t>Desición</t>
  </si>
  <si>
    <t>Atención en linea</t>
  </si>
  <si>
    <t>Dar atención en linea a través de whastapp a los usuarios web</t>
  </si>
  <si>
    <t>Propietario/Administrativo</t>
  </si>
  <si>
    <t>Propietario/Diseñador</t>
  </si>
  <si>
    <t>Formulario de registro en el ecommerce con un 10% de descuento en la primera compra</t>
  </si>
  <si>
    <t>Cultivo de leads a través de mailing con envío de contenido de valor</t>
  </si>
  <si>
    <t>Testimonios y preguntas frecuentes en la web</t>
  </si>
  <si>
    <t>Web</t>
  </si>
  <si>
    <t>Formulario</t>
  </si>
  <si>
    <t>Cuenta de explotación</t>
  </si>
  <si>
    <t>Ingresos</t>
  </si>
  <si>
    <t>Ventas</t>
  </si>
  <si>
    <t xml:space="preserve">Plan de inversiones iniciales </t>
  </si>
  <si>
    <t>Concepto</t>
  </si>
  <si>
    <t>Importe</t>
  </si>
  <si>
    <t>%</t>
  </si>
  <si>
    <t>Inmovilizado material</t>
  </si>
  <si>
    <t>Edificios, locales, obras y terrenos</t>
  </si>
  <si>
    <t>Instalaciones</t>
  </si>
  <si>
    <t>Elementos de transporte</t>
  </si>
  <si>
    <t>Mobiliario y útiles de oficina</t>
  </si>
  <si>
    <t>Maquinaria y herramientas</t>
  </si>
  <si>
    <t>Existencias</t>
  </si>
  <si>
    <t>Equipos y aplicaciones informáticas</t>
  </si>
  <si>
    <t>Inmovilizado inmaterial</t>
  </si>
  <si>
    <t>Derechos de traspaso</t>
  </si>
  <si>
    <t>Marcas y patentes</t>
  </si>
  <si>
    <t>Depósitos y fianzas</t>
  </si>
  <si>
    <t>Estudios previos</t>
  </si>
  <si>
    <t>Gastos de constitución (licencias, permisos,…)</t>
  </si>
  <si>
    <t>Otros gastos</t>
  </si>
  <si>
    <t xml:space="preserve">Provisión de fondos / Tesorería </t>
  </si>
  <si>
    <t>Total</t>
  </si>
  <si>
    <t>Plan de financiación</t>
  </si>
  <si>
    <t>Recursos propios</t>
  </si>
  <si>
    <t>Préstamo</t>
  </si>
  <si>
    <t>Previsión de tesorería</t>
  </si>
  <si>
    <t>Cobros</t>
  </si>
  <si>
    <t>Ventas (sin IVA)</t>
  </si>
  <si>
    <t>IVA ventas</t>
  </si>
  <si>
    <t>Préstamos/Inversiones</t>
  </si>
  <si>
    <t>Total cobros</t>
  </si>
  <si>
    <t>Pagos</t>
  </si>
  <si>
    <t>Gastos de constitución</t>
  </si>
  <si>
    <t>Inversiones iniciales</t>
  </si>
  <si>
    <t>Salarios</t>
  </si>
  <si>
    <t>Seguridad Social</t>
  </si>
  <si>
    <t>Compras proveedores</t>
  </si>
  <si>
    <t>Suministros (tlf, luz,…)</t>
  </si>
  <si>
    <t>Gastos exteriores</t>
  </si>
  <si>
    <t>Seguros</t>
  </si>
  <si>
    <t>Cuotas préstamo</t>
  </si>
  <si>
    <t>IRPF a pagar</t>
  </si>
  <si>
    <t>IVA compras</t>
  </si>
  <si>
    <t>Total pagos</t>
  </si>
  <si>
    <t>Saldo mes</t>
  </si>
  <si>
    <t>Saldo anterior</t>
  </si>
  <si>
    <t>Saldo acumulado</t>
  </si>
  <si>
    <t>feb</t>
  </si>
  <si>
    <t>mar</t>
  </si>
  <si>
    <t>abr</t>
  </si>
  <si>
    <t>may</t>
  </si>
  <si>
    <t>jun</t>
  </si>
  <si>
    <t>jul</t>
  </si>
  <si>
    <t>ag</t>
  </si>
  <si>
    <t>sep</t>
  </si>
  <si>
    <t>oct</t>
  </si>
  <si>
    <t>nov</t>
  </si>
  <si>
    <t>dic</t>
  </si>
  <si>
    <t>ener</t>
  </si>
  <si>
    <t>COBRO</t>
  </si>
  <si>
    <t>Marketing Digital</t>
  </si>
  <si>
    <t>Los 4 primeros meses se espera invertir el 100% de los ingresos</t>
  </si>
  <si>
    <t>ROI</t>
  </si>
  <si>
    <t>Por cada € invertido gano:</t>
  </si>
  <si>
    <t>Durante el quinto y sexto mes se espera invertir el 60% de los ingresos en marketing digital y se espera recibir un retorno de la inversión multiplicado por 4.</t>
  </si>
  <si>
    <t>Entre el septimo y noveno mes se espera invertir el 25% de los ingresos en las actividades de marketing digital y se espera un retorno de la inversión multiplicado por 4.</t>
  </si>
  <si>
    <t xml:space="preserve">En los meses diez y once se espera invertir de nuevo el 60% de los ingresos porque son fechas de navidad y recibir unos ingresos también multiplicados por 4 de la cantidad invertida. </t>
  </si>
  <si>
    <t xml:space="preserve">En último mes se volverá a invertir el 25% de los ingresos que ya se que será la inversión habitual anual. </t>
  </si>
  <si>
    <t>El retorno de la inversión que se espera conseguir durante esos doce meses es de 2,88€ de beneficio por cada 1€ invertido en acciones de marketing digital</t>
  </si>
  <si>
    <t xml:space="preserve">Si las ventas surgen según el plan previsto se espera poder contar con ayuda a partir del noveno mes (Noviembre) que pueda dar apoyo en la logístíca y la administración. </t>
  </si>
  <si>
    <t>Enventos</t>
  </si>
  <si>
    <t>A partir del séptimo mes se comenzará a invertir el 30% de los ingresos en compras a proveedor menos el último mes (Febrero) que se tratará de liquidir el stock fuera de temporada.</t>
  </si>
  <si>
    <t xml:space="preserve">Se comenzará con unos recursos propios de 4000€ y un préstamo de 6000€ </t>
  </si>
  <si>
    <t>El péstamo se devolverá en 24 meses con una cuota mensual de 255€. Cada mes se inyectarán las cuentas con más recursos propios dependiente de mes para ayudar a tener tesoreria para hacer frente a los gastos de los primeros meses.</t>
  </si>
  <si>
    <t>Eventos</t>
  </si>
  <si>
    <t xml:space="preserve">Se comenzará con unos recursos propios de 4000€ y un préstamo de 3000€ </t>
  </si>
  <si>
    <t>El péstamo se devolverá en 36 meses con una cuota mensual de 20€. Cada mes se inyectarán las cuentas con más recursos propios dependiente del mes para ayudar a tener tesoreria para hacer frente a los gastos de los primeros meses de actividad</t>
  </si>
  <si>
    <t>El péstamo se devolverá en 36 meses con una cuota mensual de 90€, aunque se espera que una vez se consigan beneficios se pueda liquidar el préstamo a final de año (Febrero). Cada mes se inyectarán las cuentas con más recursos propios dependiente del mes para ayudar a tener tesoreria para hacer frente a los gastos de los primeros meses de actividad</t>
  </si>
  <si>
    <t>Si las ventas surgen según el plan previsto se espera poder contar con ayuda a partir del noveno mes (Noviembre) que pueda dar apoyo en la logístíca y la administración y otra persona con las labores de marketing digital. El presupuesto será de 560€ por persona y se contará con personal autónomo que pueda trabajar 4 horas al día de lunes a viernes.</t>
  </si>
  <si>
    <t>Gastos de personal</t>
  </si>
  <si>
    <t>Gastos</t>
  </si>
  <si>
    <t>Seguridad Social Autónomos</t>
  </si>
  <si>
    <t>Servicios exteriores</t>
  </si>
  <si>
    <t>Resultado de explotación</t>
  </si>
  <si>
    <t>ROAS</t>
  </si>
  <si>
    <t>Costes fijos</t>
  </si>
  <si>
    <t>Margen comercial medio</t>
  </si>
  <si>
    <t>Existencias y mano de obra</t>
  </si>
  <si>
    <t xml:space="preserve"> - Costes directos</t>
  </si>
  <si>
    <t xml:space="preserve"> = Margen Bruto</t>
  </si>
  <si>
    <t xml:space="preserve"> - Costes de estructura</t>
  </si>
  <si>
    <t xml:space="preserve"> = Beneficio de explotación</t>
  </si>
  <si>
    <t>Iva compras</t>
  </si>
  <si>
    <t>Cuenta de resultados anual</t>
  </si>
  <si>
    <t>Punto de equilibrio</t>
  </si>
  <si>
    <t>Acción</t>
  </si>
  <si>
    <t>Indicador de control</t>
  </si>
  <si>
    <t>Revision</t>
  </si>
  <si>
    <t>Calendario</t>
  </si>
  <si>
    <t>Herramienta de medición</t>
  </si>
  <si>
    <t xml:space="preserve"> - Alcance orgánico
 - Impresiones.
 - Seguimientos
 - Navegación (Volver, avances, siguiente historia, abandonos)
 - Publicaciones más visualizadas.
 - Reacciones recibida por mensaje directo.
 - Clics en la llamada a la acción.
 - Tiempo de respuesta de los mensajes.
</t>
  </si>
  <si>
    <t xml:space="preserve"> - Alcance orgánico
 - Interacciones (reacciones)
 - Visitas al perfil.
 - Publicaciones más visualizadas.
 - Navegación (toques para avanzar, toques para retroceder, deslizamientos para avanzar, abandonos)
 - Clics en la llamada a la acción.
 - Tiempo de respuesta de los mensajes.
</t>
  </si>
  <si>
    <t xml:space="preserve"> - Alcance de la publicación.
 - Interacciones con la publicación.
 - Nuevos me gusta de la página.
 - Visitas.
 - Clics en el sitio web.
 - Clilcs en el número de teléfono.
 - Clics en "como llegar".
 - Clics en el botón de la página.
 - Nuevas visitas.</t>
  </si>
  <si>
    <t>Monitoriación de redes sociales, Escucha activa</t>
  </si>
  <si>
    <t>Responsable</t>
  </si>
  <si>
    <t>Monitorización del sistema de mailings y registros</t>
  </si>
  <si>
    <t>Diaria</t>
  </si>
  <si>
    <t>Semanal</t>
  </si>
  <si>
    <t>Monitarización de Google Ads y Google Analytics</t>
  </si>
  <si>
    <t>Google Analytics y Google Search Console</t>
  </si>
  <si>
    <t>Monitarización del sistema de mensajería</t>
  </si>
  <si>
    <t xml:space="preserve"> - Número de consultas diarias.
 - Tiempo de respuesta.
 - Satisfacción y valoración del cliente.</t>
  </si>
  <si>
    <t>Monitorización de Facebook Ads y Google Analytics</t>
  </si>
  <si>
    <t xml:space="preserve"> - Coste por Clic (CPC).
 - Alcance.
 - Frecuencia.
 - Reacciones a la publicación.
 - Comentarios en la publicación.
 - Veces que se ha compartido.
 - Clics en el enlace.
 - Me gusta de la página.
 - Ubicaciones con mejor rendimiento.
 - Ventas derivadas de tráfico social.
 - ROI.</t>
  </si>
  <si>
    <t>Con las revisiones se espera poder ir optimizando las acciones y las campañas para obtener mejores resultados y un mejor retorno de la inversión. Para llegar a los objetivos fijados será necesario y escencial la optimización de las acciones.</t>
  </si>
  <si>
    <t>Los restulados obtenidos se irán comparando mensualmente con los resultados previstos para diagnosticar hasta donde se han cumplido los objetivos del plan.</t>
  </si>
  <si>
    <t>Objetivo específico</t>
  </si>
  <si>
    <t>Descripción de la acción</t>
  </si>
  <si>
    <t>Público objetivo</t>
  </si>
  <si>
    <t>Mensaje</t>
  </si>
  <si>
    <t>Presupuesto</t>
  </si>
  <si>
    <t>Prioridad</t>
  </si>
  <si>
    <t>Responsables</t>
  </si>
  <si>
    <t>Coste de oportunidad</t>
  </si>
  <si>
    <t>Indicador de seguimiento o KPI</t>
  </si>
  <si>
    <t>Conseguir 3.000 seguidores en Instagram durante los primeros seis meses de actividad.</t>
  </si>
  <si>
    <t xml:space="preserve">Mujeres de 25 a 55 años que les gusta utilizar de manera regular complementos en plata como pulseras, anillos o collares y les gustan y aprecian los minerales y las piedras semipreciosas. </t>
  </si>
  <si>
    <t>Al querer publicar de manera intensiva, si un día no se realizara una publicación el impacto no sería muy relevante.</t>
  </si>
  <si>
    <t>Anillos de piedras naturales. Variedad de minerales para todos los gustos. Escoge tu mineral, fabricados a medida.</t>
  </si>
  <si>
    <t>Engagement = (Me gusta + Comentarios+ Guardado / Alcance) * 1000
Engagement Branding = ( Me gusta + Comentarios / Seguidores)*1000</t>
  </si>
  <si>
    <t xml:space="preserve"> - Número de seguidores
 - Alcance orgánico
 - Impresiones.
 - Visitas al perfil.
 - Publicaciones más visualizadas.
 - Interacciones (comentarios, me gusta y compartir)
 - Contenido guardado.
 - Clics en la llamada a la acción (Visita ecommerce).
 - Tiempo de respuesta de los mensajes.
 - Reputación online.</t>
  </si>
  <si>
    <t>Acción: Publicación en Redes Sociales</t>
  </si>
  <si>
    <t>Publicación de contenido dinámico y de valor, como fotos e historias,  para dar a conocer los productos de la estore y llegar al mayor número de público objetivo.</t>
  </si>
  <si>
    <t>Acción: Anuncios en redes sociales</t>
  </si>
  <si>
    <t>Todo el año</t>
  </si>
  <si>
    <t>Anuncios para generar tráfico al ecommerce y para realizar retargeting a aquellos usuarios que han visitado la web.</t>
  </si>
  <si>
    <t>Mujeres de 25 a 55 años que les gusta utilizar de manera regular complementos en plata como pulseras, anillos o collares y les gustan y aprecian los minerales y las piedras semipreciosas o personas que han visitado recientemente el ecommerce.</t>
  </si>
  <si>
    <t>El coste de oportunidad de no realizar esta acción es que se llegará de manera más lenta al público objetivo por lo que el crecimiento se relentizará y se podrían perder ventas. Pero es una acción que depende de los recursos disponibles.</t>
  </si>
  <si>
    <t>Acción: Formulario de registro</t>
  </si>
  <si>
    <t>Ofrecer un descuento del 10% a traves del ecommerce para la primera compra.</t>
  </si>
  <si>
    <t>"Obtén un descuento del 10% para tu primera compra si te registras ahora"</t>
  </si>
  <si>
    <t>Estará disponible los 12 primeros meses de actividad.</t>
  </si>
  <si>
    <t>Las dos primera semanas de cada mes, comenzando del 06/04/2020 al 19/04/2020</t>
  </si>
  <si>
    <t>Personas que visitan la estore y son muy sensibles al precio de los productos, buscan ofertas y descuentos.</t>
  </si>
  <si>
    <t>El coste de oportunidad de no realizar esta acción es que se pueda perder alguna venta porque es un usuario muy sencible al precio y busca descuentos. Pero realmente nos interesa el cliente que compra porque valora el producto y no por su precio.</t>
  </si>
  <si>
    <t>CPA: Coste de adquisición = registros / visitas a la página
Abandonos = salidas / visitas a la página</t>
  </si>
  <si>
    <t>Aumentar las búsqueda de Laja y Picón en un 100% los 3 primeros meses de actividad.</t>
  </si>
  <si>
    <t>3€ diarios por campaña, total 42€ en las fechas indicadas</t>
  </si>
  <si>
    <t>Realizar auncios por palabra clave para atraer tráfico interesado en los productos que vende el estore y dar a conocer la tienda al público objetivo.</t>
  </si>
  <si>
    <t xml:space="preserve">Usuarios que buscan las palabras objetivo en las redes de búsqueda como Google. </t>
  </si>
  <si>
    <t>Anillos con piedras naturales, variedad de minerales. Sólo trabajamos con plata de ley 925 y piedras semipresiosas.</t>
  </si>
  <si>
    <t>El coste de oportunidad de no realizar esta acción es el de no llegar a las personas que buscan esos productos relentizando el conocimiento y crecimiento de la estore. Pero es una acción que depende de los recursos disponibles.</t>
  </si>
  <si>
    <t>CPA: Coste de adquisición = Coste diario / Nº de seguidores
CPL: Coste por Lead = Coste diario / Compras</t>
  </si>
  <si>
    <t>CPL: Coste por Lead = Coste diario / Compras</t>
  </si>
  <si>
    <t xml:space="preserve">
Impresiones totales
CPC: Coste por Clic = Coste diario / Clics 
CPL: Coste por Lead = Coste diario / Compras
Posición media en Google
Aumento de búsquedas por "Laja y Picón"</t>
  </si>
  <si>
    <t>Acción: Contenidos de valor en el blog</t>
  </si>
  <si>
    <t>Realizar contenido de valor utilizando las palabras clave con las que se desea posicionar de manera orgánica el ecommerce.</t>
  </si>
  <si>
    <t>Conoce los minerales de tu signo del zodiaco. Aprende a lavar de manera correcta las piedras naturales. Propiedades de los minerales.</t>
  </si>
  <si>
    <t>Se publicará contenido nuevo la última semana de cada mes, comenzando el 23/03/2020.</t>
  </si>
  <si>
    <t>El coste de oportunidad de no realizar esta acción es no posicionar de manera orgánica la página web, pudiendo llegar a un público interesado por lo contenido de manera gratuita.</t>
  </si>
  <si>
    <t>Posición media en Google
Aumento de búsquedas por "Laja y Picón" y palabras orgánicas de interés.</t>
  </si>
  <si>
    <t>Acción: Display ads</t>
  </si>
  <si>
    <t>Posicionar la tienda online por la palabra clave “Anillos con piedras” y “Pendientes de piedras naturales” en los 3 primeros resultados orgánicos durante los primeros doce meses de actividad.</t>
  </si>
  <si>
    <t>Aumentar un 100% las transacciones por el Ecommerce cada mes durante los primeros cuatro meses de actividad..</t>
  </si>
  <si>
    <t>Aumentar un 100% las transacciones por el Ecommerce cada mes durante los primeros cuatro meses de actividad.</t>
  </si>
  <si>
    <t>Retargeting con anuncios de display a los usuarios que han visitado productos de la estore con los mismos productos o productos relacionados.</t>
  </si>
  <si>
    <t>Usuarios que han visitado productos de la web al menos una vez.</t>
  </si>
  <si>
    <t>Se mostrarán las imágenes y de los productos que han visitado y productos relacionado con su descripción. Seguido de llamadas a la acción que generen confianza como " Más vendidos" o "Última moda"</t>
  </si>
  <si>
    <t xml:space="preserve">Las dos últimas semanas de cada mes comenzando el 20/04/2020 hasta el 03/05/2020 </t>
  </si>
  <si>
    <t>16€ para toda la campaña</t>
  </si>
  <si>
    <t>El coste de oportunidad de no realizar esta acción es el deno volver a impactar a los usuarios que ya han visitado la página web y se han interesado por algún producto.</t>
  </si>
  <si>
    <t xml:space="preserve"> - CPC: Coste por Clic = Coste diario / Clics
 - Coste conversión = Coste diario / Conversiones
 - Tasa de conversión = Conversiones / Interacciones
 - CPA: Coste de adquisición = Coste diario / Nº de registros
 - CTR: Click to rate = Clics / Nº de impresiones
 - CPL: Coste por Lead = Coste diario / Compras
 - Emplazamientos con mejor rendimiento</t>
  </si>
  <si>
    <t>Acción: Anuncios por palabra clave (SEM)</t>
  </si>
  <si>
    <t>Realizar anuncios por palabra clave para atraer usuarios al ecommerce (SEM).</t>
  </si>
  <si>
    <t>Acción: Mailing (Newsletter)</t>
  </si>
  <si>
    <t>Cultivo de leads a través de mailing (Newsletter) con envío de contenido de valor</t>
  </si>
  <si>
    <t>Informar a los usarios de la base de datos de novedades de producto, desucentos, promociones especiales y contenido de valor.</t>
  </si>
  <si>
    <t>Usuarios que se han registrado en la base de datos o han realizado alguna compra y quieren recibir información comercial.</t>
  </si>
  <si>
    <t>Nuevas pulsera de tu piedra preferida para la temporada de Primevera Verano. ¡No te lo pierdas!</t>
  </si>
  <si>
    <t>Se enviará un email cada 15 días comenzando el 01/04/2020</t>
  </si>
  <si>
    <t>Engagement = Nº de clics / aperturas
Conversiones = Compras / Nº de clics</t>
  </si>
  <si>
    <t>El coste de oportunidad de no realizar esta acción es el de no volver a impactar a los usuarios que se han registrado para obtener el descuento o que ya son clientes.</t>
  </si>
  <si>
    <t xml:space="preserve"> - Abiertos
 - Sin abrir
 - Soft Bounce
 - Hard Bounce
 -  Clicks
 - Comercio electrónico
 - Bajas
 - Disposivitos de apertura</t>
  </si>
  <si>
    <t xml:space="preserve"> - CPC: Coste por Clic = Coste diario / Clics
 - Coste conversión = Coste diario / Conversiones
 - Tasa de conversión = Conversiones / Interacciones
 - CPA: Coste de adquisición = Coste diario / Nº de registros
 - CTR: Click to rate = Clics / Nº de impresiones
 - CPL: Coste por Lead = Coste diario / Compras
 -  Anuncios con mejor rendimiento.
 - Palabras clave con mejor rendimiento.
 - Términos de búsqueda.
 - Palabras clave negativas.
 - Duración de la sesión por palabra clave.
 - Nivel de calidad de la palabra clave.
 - Puja estimada por la primera página.
 - Dispositivos.</t>
  </si>
  <si>
    <t>Acción: Testimonios</t>
  </si>
  <si>
    <t>Conoce lo que opinan nuestros clientes. Ver todas las valoraciones de Laja y Picón.</t>
  </si>
  <si>
    <t>Usuarios que no conocen la estore y nunca han escuchado hablar de ella.</t>
  </si>
  <si>
    <t>Mostrar en la estore opiniones y testimonios de clientes satisfechos.</t>
  </si>
  <si>
    <t>El coste de oportunidad de no realizar esta acción es de no aprovechar las opiniones y las valoraciones de los clientes actuales para ayudar a posicionar la estore.</t>
  </si>
  <si>
    <t>Transmitir confianza a los usuarios que no conocen la tienda online siendo una estore de referencia para la compra de plata y piedras naturales.</t>
  </si>
  <si>
    <t>Decisión</t>
  </si>
  <si>
    <t>Acción: Display Ads</t>
  </si>
  <si>
    <t xml:space="preserve"> - Posición media en Google
 - Aumento de búsquedas por "Laja y Picón"
 - Impresiones totales
 - CTR
 - Clics totales
 - Visitas a la página.
 - Tiempo de permanencia.
 - Porcentaje de rebote.
 - Principales Canales de adquisición.
 - Objetivos cumplidos.</t>
  </si>
  <si>
    <t>Visitas a la página
Tiempo de permanencia en la página
Porcentaje de rebote</t>
  </si>
  <si>
    <t>Usuarios que han mostrado interés en productos de la web.</t>
  </si>
  <si>
    <t>Se mostrarán las imágenes y de los productos que han visitado y productos relacionado con su descripción. Seguido de llamadas a la acción que transmitan urgencia como "Últimas unidades"  o "Descuento por tiempo limitado".</t>
  </si>
  <si>
    <t xml:space="preserve">Las dos últimas semanas de cada mes comenzando el 18/05/2020 hasta el 31/05/2020 </t>
  </si>
  <si>
    <t>Acción: Automatización de Mailings</t>
  </si>
  <si>
    <t>Acción: Landing page optimizadas</t>
  </si>
  <si>
    <t>Acción: Atención en linea</t>
  </si>
  <si>
    <t>Impactar con mailing automáticos en base al comportamiento de los usuarios en la web.</t>
  </si>
  <si>
    <t xml:space="preserve">Usuarios que han visitado la web y están registrado en la base de datos. </t>
  </si>
  <si>
    <t>Te regalamos un 20% de descuento para tu próxima compra, utiliza el código "ahora20" por tiempo limitado.</t>
  </si>
  <si>
    <t>Todo el año.</t>
  </si>
  <si>
    <t>El coste de oportunidad de no realizar esta acción es el perder una venta por no volver a impactar al usuario que se encuentra en una fase más madura del ciclo de compra.</t>
  </si>
  <si>
    <t>Mostrar al usuario landing page optimizadas con los productos que ha visitado y productos relaciones para animarle a la compra.</t>
  </si>
  <si>
    <t>Usuarios que han visitado la estore y han mostrado interés por uno o varios productos.</t>
  </si>
  <si>
    <t>Novedades de la última semana</t>
  </si>
  <si>
    <t>Se hará en fechas puntuales de rebajas y navidades.</t>
  </si>
  <si>
    <t>El coste de oportunidad de no realizar esta acción es el perder una venta por no volver a impactar al usuario que se encuentra en una fase más madura del ciclo de compra y está mas dispuesto a realizar el gasto.</t>
  </si>
  <si>
    <t xml:space="preserve"> - Sesiones
 - Tiempo de permanencia
 - Nº de visitas a páginas
 -  Página por sesión
 - Porcentaje de rebote
 - Tasa de conversión del objetivo
 - Nº Compras realizadas</t>
  </si>
  <si>
    <t xml:space="preserve"> - Registros.
 - Número de clics en el formulario o conversiones.
 - Número de abandonos.
 - Número medio de altas en el formulario.
 - Media de abiertos.
 - Media de clics.
 - Media de compras directas al recibir el incentivo.</t>
  </si>
  <si>
    <t>Ofrecer atención en linea en horario comercial a través de whastapp directo desde la web.</t>
  </si>
  <si>
    <t>Usuarios que navegan por la web y tienen consultas sobre los productos.</t>
  </si>
  <si>
    <t>Hola, ¿Te puedo ayudar en algo?</t>
  </si>
  <si>
    <t>El coste de oportunidad de no realizar esta acción es el perder una venta por no poder dar respuesta a las consultas de los usuarios.</t>
  </si>
  <si>
    <t>Satisfacción y valoración de los clientes</t>
  </si>
  <si>
    <t>Conversiones = Compras / Nº de clics</t>
  </si>
  <si>
    <t>PLAN DE MEDICIÓN</t>
  </si>
  <si>
    <t>https://vilmanunez.com/customer-journey/</t>
  </si>
  <si>
    <t>https://vilmanunez.com/plantilla-para-crear-cronologia-de-planes-de-marketing-estrategias-y-acciones-de-redes-sociales/</t>
  </si>
  <si>
    <t>https://vilmanunez.com/plantilla-hoja-de-ruta-para-crear-un-mini-plan-de-marketing/</t>
  </si>
  <si>
    <t>https://vilmanunez.com/que-es-el-lead-nurturing/</t>
  </si>
  <si>
    <t>https://vilmanunez.com/sincronizar-facebook-lead-ads-clientes-potenciales/</t>
  </si>
  <si>
    <t>https://www.librosdecabecera.com/articulos/como-calcular-el-punto-de-equilibrio-de-una-empresa</t>
  </si>
  <si>
    <t>Se deberá obtener una mejora gradual de una semana a otra. En caso de no obtener esa mejora, se reforzarán las publicaciones a las mejores horas del día.</t>
  </si>
  <si>
    <t>Se deberá ir obteniendo un menor de CPC durante la repetición de campañas ajustando el máximo posible el presupuesto para obtener el mayor retonor de la inversión posible. Las campañas se deberán optimizar de manera diaria mientras estén activas notando una mejorar diaria en las interacciones y el números de seguidores.</t>
  </si>
  <si>
    <t>Se espera un mínimo de 5 nuevos registros de manera diaria. En caso de no tener dichos resultados se procederá a revisar los funnels de conversión.</t>
  </si>
  <si>
    <t>Se espera obtener un CPC menor conforme se vayan realizando campañas. El CPA también deberá ir descendiendo ajustando lo máximo posible los anunicos a las audiencias objetivos y las palabras clave con mejor rendimiento.</t>
  </si>
  <si>
    <t>Se espera conseguir estar en las primera 10 posiciones de los resultados de búsqueda de Google. Se realizará una auditoria semana para comprobar el estado de las palabras clave y se ajustarán el seo online para mejorar los resultados.</t>
  </si>
  <si>
    <t>Google Analytics y Google Search Console, Semrush</t>
  </si>
  <si>
    <t>Se espera obtener un porcentaje de aperturas del 35% y un 10% de clics. En caso de no obtener estos resultados con el envío de mailings se procederá ajustar los contenidos a los resultados con mejor rendimiento.</t>
  </si>
  <si>
    <t>Google Analytics y Google Search Console, Hotjar</t>
  </si>
  <si>
    <t>A través de las herramientas de control se visualizará si los usuarios valoran los testimonios y las preguntas frecuentas suponiendo mejores tiempos de permanencia y conversiones después de su visita. En caso contrario se procederá a su eliminación o a su adaptación con las FAQ.</t>
  </si>
  <si>
    <t xml:space="preserve"> - Sesiones
 - Tiempo de permanencia
 - Nº de clicls
 - Nº de visitas a páginas
 -  Página por sesión
 - Porcentaje de rebote
 - Tasa de conversión del objetivo
 - Nº Compras realizadas.
- CPA</t>
  </si>
  <si>
    <t xml:space="preserve">Se procederá a analizar en cada campaña el CPA para valorar si es la herramienta idónea para la captación de cliente o de manera contraria los anuncios en medios digitales son más baratos. </t>
  </si>
  <si>
    <t>La satisfacción del cliente tiene que ser alta por lo que se revisarán de manera diaria todas las recomendaciones y valoraciones realizadas de Laja y Picón en la web para escuchar a los clientes y mejorar de manera diaria.</t>
  </si>
  <si>
    <t>Medidas correctoras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</si>
</sst>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quot;;[Red]\-#,##0\ &quot;€&quot;"/>
    <numFmt numFmtId="164" formatCode="0.0"/>
    <numFmt numFmtId="165" formatCode="#,##0.00\ &quot;€&quot;"/>
  </numFmts>
  <fonts count="31" x14ac:knownFonts="1">
    <font>
      <sz val="11"/>
      <color theme="1"/>
      <name val="Calibri"/>
      <family val="2"/>
      <scheme val="minor"/>
    </font>
    <font>
      <b/>
      <sz val="8"/>
      <color theme="1"/>
      <name val="Arial"/>
      <family val="2"/>
    </font>
    <font>
      <b/>
      <sz val="8"/>
      <color theme="0"/>
      <name val="Arial"/>
      <family val="2"/>
    </font>
    <font>
      <sz val="8"/>
      <color theme="1"/>
      <name val="Arial"/>
      <family val="2"/>
    </font>
    <font>
      <b/>
      <sz val="11"/>
      <color theme="0"/>
      <name val="Calibri"/>
      <family val="2"/>
      <scheme val="minor"/>
    </font>
    <font>
      <b/>
      <sz val="11"/>
      <color theme="1"/>
      <name val="Calibri"/>
      <family val="2"/>
      <scheme val="minor"/>
    </font>
    <font>
      <sz val="10"/>
      <color theme="1"/>
      <name val="Verdana"/>
      <family val="2"/>
    </font>
    <font>
      <b/>
      <sz val="10"/>
      <color theme="0"/>
      <name val="Verdana"/>
      <family val="2"/>
    </font>
    <font>
      <sz val="9"/>
      <color theme="1"/>
      <name val="Verdana"/>
      <family val="2"/>
    </font>
    <font>
      <sz val="11"/>
      <color theme="1"/>
      <name val="Georgia"/>
      <family val="2"/>
    </font>
    <font>
      <sz val="11"/>
      <color theme="1"/>
      <name val="Verdana"/>
      <family val="2"/>
    </font>
    <font>
      <b/>
      <sz val="9"/>
      <color theme="0"/>
      <name val="Verdana"/>
      <family val="2"/>
    </font>
    <font>
      <sz val="11"/>
      <color theme="0"/>
      <name val="Verdana"/>
      <family val="2"/>
    </font>
    <font>
      <sz val="11"/>
      <name val="Verdana"/>
      <family val="2"/>
    </font>
    <font>
      <sz val="9"/>
      <color indexed="81"/>
      <name val="Tahoma"/>
      <family val="2"/>
    </font>
    <font>
      <b/>
      <sz val="9"/>
      <color theme="1"/>
      <name val="Verdana"/>
      <family val="2"/>
    </font>
    <font>
      <sz val="10"/>
      <color theme="1"/>
      <name val="Arial"/>
      <family val="2"/>
    </font>
    <font>
      <b/>
      <sz val="10"/>
      <color theme="0"/>
      <name val="Arial"/>
      <family val="2"/>
    </font>
    <font>
      <sz val="10"/>
      <name val="Arial"/>
      <family val="2"/>
    </font>
    <font>
      <b/>
      <sz val="10"/>
      <name val="Arial"/>
      <family val="2"/>
    </font>
    <font>
      <sz val="10"/>
      <color theme="0"/>
      <name val="Arial"/>
      <family val="2"/>
    </font>
    <font>
      <sz val="9"/>
      <name val="Arial"/>
      <family val="2"/>
    </font>
    <font>
      <sz val="9"/>
      <color theme="1"/>
      <name val="Arial"/>
      <family val="2"/>
    </font>
    <font>
      <b/>
      <sz val="10"/>
      <color theme="1"/>
      <name val="Arial"/>
      <family val="2"/>
    </font>
    <font>
      <b/>
      <sz val="11"/>
      <color theme="0"/>
      <name val="Verdana"/>
      <family val="2"/>
    </font>
    <font>
      <sz val="10"/>
      <color rgb="FFFF0000"/>
      <name val="Arial"/>
      <family val="2"/>
    </font>
    <font>
      <b/>
      <sz val="10"/>
      <color rgb="FFFFC000"/>
      <name val="Arial"/>
      <family val="2"/>
    </font>
    <font>
      <b/>
      <sz val="10"/>
      <color theme="9" tint="-0.249977111117893"/>
      <name val="Arial"/>
      <family val="2"/>
    </font>
    <font>
      <b/>
      <sz val="10"/>
      <color rgb="FFFF0000"/>
      <name val="Arial"/>
      <family val="2"/>
    </font>
    <font>
      <u/>
      <sz val="11"/>
      <color theme="10"/>
      <name val="Calibri"/>
      <family val="2"/>
      <scheme val="minor"/>
    </font>
    <font>
      <sz val="10"/>
      <color theme="1"/>
      <name val="Times New Roman"/>
      <family val="1"/>
    </font>
  </fonts>
  <fills count="24">
    <fill>
      <patternFill patternType="none"/>
    </fill>
    <fill>
      <patternFill patternType="gray125"/>
    </fill>
    <fill>
      <patternFill patternType="solid">
        <fgColor theme="5" tint="0.39997558519241921"/>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rgb="FFB095C9"/>
        <bgColor indexed="64"/>
      </patternFill>
    </fill>
    <fill>
      <patternFill patternType="solid">
        <fgColor rgb="FF98D7DC"/>
        <bgColor indexed="64"/>
      </patternFill>
    </fill>
    <fill>
      <patternFill patternType="solid">
        <fgColor rgb="FF92D050"/>
        <bgColor indexed="64"/>
      </patternFill>
    </fill>
    <fill>
      <patternFill patternType="solid">
        <fgColor rgb="FFECAADF"/>
        <bgColor indexed="64"/>
      </patternFill>
    </fill>
    <fill>
      <patternFill patternType="solid">
        <fgColor rgb="FFFFA7A7"/>
        <bgColor indexed="64"/>
      </patternFill>
    </fill>
    <fill>
      <patternFill patternType="solid">
        <fgColor theme="0"/>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2"/>
        <bgColor indexed="64"/>
      </patternFill>
    </fill>
    <fill>
      <patternFill patternType="solid">
        <fgColor theme="2" tint="-0.249977111117893"/>
        <bgColor indexed="64"/>
      </patternFill>
    </fill>
    <fill>
      <patternFill patternType="solid">
        <fgColor theme="0" tint="-0.24997711111789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9" fillId="0" borderId="0"/>
    <xf numFmtId="0" fontId="29" fillId="0" borderId="0" applyNumberFormat="0" applyFill="0" applyBorder="0" applyAlignment="0" applyProtection="0"/>
  </cellStyleXfs>
  <cellXfs count="169">
    <xf numFmtId="0" fontId="0" fillId="0" borderId="0" xfId="0"/>
    <xf numFmtId="0" fontId="0" fillId="0" borderId="0" xfId="0" applyAlignment="1">
      <alignment horizontal="center"/>
    </xf>
    <xf numFmtId="0" fontId="0" fillId="0" borderId="1" xfId="0" applyBorder="1" applyAlignment="1">
      <alignment horizontal="center"/>
    </xf>
    <xf numFmtId="0" fontId="1" fillId="0" borderId="0" xfId="0" applyFont="1"/>
    <xf numFmtId="0" fontId="3" fillId="0" borderId="1" xfId="0" applyFont="1" applyBorder="1" applyAlignment="1">
      <alignment vertical="center"/>
    </xf>
    <xf numFmtId="0" fontId="3" fillId="0" borderId="1" xfId="0" applyFont="1" applyBorder="1" applyAlignment="1">
      <alignment horizontal="left" vertical="center" wrapText="1"/>
    </xf>
    <xf numFmtId="0" fontId="3" fillId="2" borderId="1" xfId="0" applyFont="1" applyFill="1" applyBorder="1" applyAlignment="1">
      <alignment horizontal="center"/>
    </xf>
    <xf numFmtId="0" fontId="3" fillId="0" borderId="1" xfId="0" applyFont="1" applyBorder="1" applyAlignment="1">
      <alignment horizontal="center"/>
    </xf>
    <xf numFmtId="0" fontId="3" fillId="3" borderId="1" xfId="0" applyFont="1" applyFill="1" applyBorder="1" applyAlignment="1">
      <alignment horizontal="center"/>
    </xf>
    <xf numFmtId="0" fontId="3" fillId="0" borderId="1" xfId="0" applyFont="1" applyFill="1" applyBorder="1" applyAlignment="1">
      <alignment horizontal="left" vertical="center" wrapText="1"/>
    </xf>
    <xf numFmtId="0" fontId="3" fillId="4" borderId="1" xfId="0" applyFont="1" applyFill="1" applyBorder="1" applyAlignment="1">
      <alignment horizontal="center"/>
    </xf>
    <xf numFmtId="0" fontId="2" fillId="4"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0" fillId="5" borderId="1" xfId="0" applyFill="1" applyBorder="1" applyAlignment="1">
      <alignment horizontal="center"/>
    </xf>
    <xf numFmtId="0" fontId="3" fillId="0" borderId="1" xfId="0" applyFont="1" applyFill="1" applyBorder="1" applyAlignment="1">
      <alignment horizontal="center"/>
    </xf>
    <xf numFmtId="0" fontId="2" fillId="6" borderId="1" xfId="0" applyFont="1" applyFill="1" applyBorder="1" applyAlignment="1">
      <alignment horizontal="center" vertical="center" textRotation="90" wrapText="1"/>
    </xf>
    <xf numFmtId="0" fontId="3" fillId="6" borderId="1" xfId="0" applyFont="1" applyFill="1" applyBorder="1" applyAlignment="1">
      <alignment horizontal="center"/>
    </xf>
    <xf numFmtId="0" fontId="0" fillId="0" borderId="1" xfId="0" applyFill="1" applyBorder="1" applyAlignment="1">
      <alignment horizontal="center"/>
    </xf>
    <xf numFmtId="0" fontId="2" fillId="7" borderId="1" xfId="0" applyFont="1" applyFill="1" applyBorder="1" applyAlignment="1">
      <alignment horizontal="center" vertical="center" textRotation="90" wrapText="1"/>
    </xf>
    <xf numFmtId="0" fontId="3" fillId="7" borderId="1" xfId="0" applyFont="1" applyFill="1" applyBorder="1" applyAlignment="1">
      <alignment horizontal="center"/>
    </xf>
    <xf numFmtId="0" fontId="2" fillId="8" borderId="1" xfId="0" applyFont="1" applyFill="1" applyBorder="1" applyAlignment="1">
      <alignment horizontal="center" vertical="center" textRotation="90" wrapText="1"/>
    </xf>
    <xf numFmtId="0" fontId="3" fillId="8" borderId="1" xfId="0" applyFont="1" applyFill="1" applyBorder="1" applyAlignment="1">
      <alignment horizontal="center"/>
    </xf>
    <xf numFmtId="0" fontId="2" fillId="9" borderId="1" xfId="0" applyFont="1" applyFill="1" applyBorder="1" applyAlignment="1">
      <alignment horizontal="center" vertical="center" textRotation="90" wrapText="1"/>
    </xf>
    <xf numFmtId="0" fontId="3" fillId="9" borderId="1" xfId="0" applyFont="1" applyFill="1" applyBorder="1" applyAlignment="1">
      <alignment horizontal="center"/>
    </xf>
    <xf numFmtId="0" fontId="3" fillId="0" borderId="1" xfId="0" applyFont="1" applyBorder="1" applyAlignment="1">
      <alignment vertical="center" wrapText="1"/>
    </xf>
    <xf numFmtId="0" fontId="2" fillId="10" borderId="1" xfId="0" applyFont="1" applyFill="1" applyBorder="1" applyAlignment="1">
      <alignment horizontal="center" vertical="center" textRotation="90" wrapText="1"/>
    </xf>
    <xf numFmtId="0" fontId="3" fillId="10" borderId="1" xfId="0" applyFont="1" applyFill="1" applyBorder="1" applyAlignment="1">
      <alignment horizontal="center"/>
    </xf>
    <xf numFmtId="0" fontId="2" fillId="11" borderId="1" xfId="0" applyFont="1" applyFill="1" applyBorder="1" applyAlignment="1">
      <alignment horizontal="center" vertical="center" textRotation="90" wrapText="1"/>
    </xf>
    <xf numFmtId="0" fontId="3" fillId="11" borderId="1" xfId="0" applyFont="1" applyFill="1" applyBorder="1" applyAlignment="1">
      <alignment horizontal="center"/>
    </xf>
    <xf numFmtId="0" fontId="0" fillId="11" borderId="1" xfId="0" applyFill="1" applyBorder="1" applyAlignment="1">
      <alignment horizontal="center"/>
    </xf>
    <xf numFmtId="0" fontId="2" fillId="12" borderId="1" xfId="0" applyFont="1" applyFill="1" applyBorder="1" applyAlignment="1">
      <alignment horizontal="center" vertical="center" textRotation="90" wrapText="1"/>
    </xf>
    <xf numFmtId="0" fontId="3" fillId="12" borderId="1" xfId="0" applyFont="1" applyFill="1" applyBorder="1" applyAlignment="1">
      <alignment horizontal="center"/>
    </xf>
    <xf numFmtId="0" fontId="6" fillId="13" borderId="0" xfId="1" applyFont="1" applyFill="1"/>
    <xf numFmtId="0" fontId="8" fillId="0" borderId="8" xfId="1" applyFont="1" applyBorder="1"/>
    <xf numFmtId="0" fontId="10" fillId="13" borderId="0" xfId="1" applyFont="1" applyFill="1"/>
    <xf numFmtId="6" fontId="8" fillId="0" borderId="1" xfId="1" applyNumberFormat="1" applyFont="1" applyBorder="1"/>
    <xf numFmtId="164" fontId="8" fillId="0" borderId="9" xfId="1" applyNumberFormat="1" applyFont="1" applyBorder="1"/>
    <xf numFmtId="0" fontId="8" fillId="13" borderId="0" xfId="1" applyFont="1" applyFill="1"/>
    <xf numFmtId="0" fontId="11" fillId="13" borderId="0" xfId="1" applyFont="1" applyFill="1"/>
    <xf numFmtId="0" fontId="12" fillId="13" borderId="0" xfId="1" applyFont="1" applyFill="1"/>
    <xf numFmtId="0" fontId="13" fillId="0" borderId="0" xfId="1" applyFont="1" applyFill="1"/>
    <xf numFmtId="0" fontId="10" fillId="12" borderId="0" xfId="1" applyFont="1" applyFill="1"/>
    <xf numFmtId="0" fontId="8" fillId="12" borderId="0" xfId="1" applyFont="1" applyFill="1"/>
    <xf numFmtId="0" fontId="8" fillId="15" borderId="0" xfId="1" applyFont="1" applyFill="1"/>
    <xf numFmtId="0" fontId="15" fillId="15" borderId="0" xfId="1" applyFont="1" applyFill="1"/>
    <xf numFmtId="0" fontId="10" fillId="15" borderId="0" xfId="1" applyFont="1" applyFill="1"/>
    <xf numFmtId="0" fontId="10" fillId="16" borderId="0" xfId="1" applyFont="1" applyFill="1"/>
    <xf numFmtId="0" fontId="10" fillId="17" borderId="0" xfId="1" applyFont="1" applyFill="1"/>
    <xf numFmtId="0" fontId="15" fillId="17" borderId="0" xfId="1" applyFont="1" applyFill="1"/>
    <xf numFmtId="0" fontId="16" fillId="13" borderId="0" xfId="1" applyFont="1" applyFill="1"/>
    <xf numFmtId="0" fontId="18" fillId="13" borderId="8" xfId="1" applyFont="1" applyFill="1" applyBorder="1" applyAlignment="1">
      <alignment horizontal="center"/>
    </xf>
    <xf numFmtId="0" fontId="19" fillId="13" borderId="4" xfId="1" applyFont="1" applyFill="1" applyBorder="1" applyAlignment="1">
      <alignment horizontal="center"/>
    </xf>
    <xf numFmtId="0" fontId="19" fillId="13" borderId="17" xfId="1" applyFont="1" applyFill="1" applyBorder="1" applyAlignment="1">
      <alignment horizontal="center"/>
    </xf>
    <xf numFmtId="2" fontId="16" fillId="0" borderId="8" xfId="1" applyNumberFormat="1" applyFont="1" applyBorder="1"/>
    <xf numFmtId="165" fontId="16" fillId="0" borderId="4" xfId="1" applyNumberFormat="1" applyFont="1" applyBorder="1"/>
    <xf numFmtId="165" fontId="16" fillId="19" borderId="9" xfId="1" applyNumberFormat="1" applyFont="1" applyFill="1" applyBorder="1"/>
    <xf numFmtId="2" fontId="17" fillId="14" borderId="8" xfId="1" applyNumberFormat="1" applyFont="1" applyFill="1" applyBorder="1"/>
    <xf numFmtId="165" fontId="17" fillId="14" borderId="4" xfId="1" applyNumberFormat="1" applyFont="1" applyFill="1" applyBorder="1"/>
    <xf numFmtId="0" fontId="16" fillId="13" borderId="1" xfId="1" applyFont="1" applyFill="1" applyBorder="1"/>
    <xf numFmtId="165" fontId="16" fillId="0" borderId="1" xfId="1" applyNumberFormat="1" applyFont="1" applyBorder="1"/>
    <xf numFmtId="2" fontId="16" fillId="0" borderId="1" xfId="1" applyNumberFormat="1" applyFont="1" applyBorder="1"/>
    <xf numFmtId="165" fontId="16" fillId="17" borderId="4" xfId="1" applyNumberFormat="1" applyFont="1" applyFill="1" applyBorder="1"/>
    <xf numFmtId="165" fontId="16" fillId="16" borderId="4" xfId="1" applyNumberFormat="1" applyFont="1" applyFill="1" applyBorder="1"/>
    <xf numFmtId="165" fontId="16" fillId="18" borderId="4" xfId="1" applyNumberFormat="1" applyFont="1" applyFill="1" applyBorder="1"/>
    <xf numFmtId="2" fontId="18" fillId="0" borderId="1" xfId="1" applyNumberFormat="1" applyFont="1" applyBorder="1"/>
    <xf numFmtId="165" fontId="16" fillId="0" borderId="2" xfId="1" applyNumberFormat="1" applyFont="1" applyBorder="1"/>
    <xf numFmtId="2" fontId="19" fillId="0" borderId="8" xfId="1" applyNumberFormat="1" applyFont="1" applyFill="1" applyBorder="1"/>
    <xf numFmtId="165" fontId="19" fillId="0" borderId="4" xfId="1" applyNumberFormat="1" applyFont="1" applyFill="1" applyBorder="1"/>
    <xf numFmtId="165" fontId="19" fillId="0" borderId="17" xfId="1" applyNumberFormat="1" applyFont="1" applyFill="1" applyBorder="1"/>
    <xf numFmtId="2" fontId="19" fillId="0" borderId="11" xfId="1" applyNumberFormat="1" applyFont="1" applyFill="1" applyBorder="1"/>
    <xf numFmtId="165" fontId="19" fillId="0" borderId="18" xfId="1" applyNumberFormat="1" applyFont="1" applyFill="1" applyBorder="1"/>
    <xf numFmtId="165" fontId="19" fillId="0" borderId="19" xfId="1" applyNumberFormat="1" applyFont="1" applyFill="1" applyBorder="1"/>
    <xf numFmtId="0" fontId="16" fillId="0" borderId="0" xfId="1" applyFont="1"/>
    <xf numFmtId="0" fontId="17" fillId="20" borderId="8" xfId="1" applyFont="1" applyFill="1" applyBorder="1" applyAlignment="1">
      <alignment horizontal="center"/>
    </xf>
    <xf numFmtId="0" fontId="7" fillId="20" borderId="8" xfId="1" applyFont="1" applyFill="1" applyBorder="1" applyAlignment="1">
      <alignment horizontal="center"/>
    </xf>
    <xf numFmtId="0" fontId="7" fillId="20" borderId="1" xfId="1" applyFont="1" applyFill="1" applyBorder="1" applyAlignment="1">
      <alignment horizontal="center"/>
    </xf>
    <xf numFmtId="0" fontId="17" fillId="20" borderId="1" xfId="1" applyFont="1" applyFill="1" applyBorder="1" applyAlignment="1">
      <alignment horizontal="center"/>
    </xf>
    <xf numFmtId="0" fontId="17" fillId="14" borderId="8" xfId="1" applyFont="1" applyFill="1" applyBorder="1"/>
    <xf numFmtId="0" fontId="20" fillId="14" borderId="1" xfId="1" applyFont="1" applyFill="1" applyBorder="1"/>
    <xf numFmtId="0" fontId="20" fillId="14" borderId="9" xfId="1" applyFont="1" applyFill="1" applyBorder="1"/>
    <xf numFmtId="0" fontId="21" fillId="0" borderId="8" xfId="1" applyFont="1" applyBorder="1"/>
    <xf numFmtId="6" fontId="16" fillId="0" borderId="1" xfId="1" applyNumberFormat="1" applyFont="1" applyBorder="1" applyAlignment="1">
      <alignment horizontal="center"/>
    </xf>
    <xf numFmtId="164" fontId="16" fillId="0" borderId="9" xfId="1" applyNumberFormat="1" applyFont="1" applyBorder="1"/>
    <xf numFmtId="0" fontId="22" fillId="0" borderId="8" xfId="1" applyFont="1" applyBorder="1"/>
    <xf numFmtId="6" fontId="16" fillId="0" borderId="1" xfId="1" applyNumberFormat="1" applyFont="1" applyBorder="1"/>
    <xf numFmtId="0" fontId="16" fillId="0" borderId="1" xfId="1" applyFont="1" applyBorder="1"/>
    <xf numFmtId="0" fontId="17" fillId="14" borderId="1" xfId="1" applyFont="1" applyFill="1" applyBorder="1"/>
    <xf numFmtId="164" fontId="17" fillId="14" borderId="9" xfId="1" applyNumberFormat="1" applyFont="1" applyFill="1" applyBorder="1"/>
    <xf numFmtId="0" fontId="17" fillId="14" borderId="11" xfId="1" applyFont="1" applyFill="1" applyBorder="1"/>
    <xf numFmtId="1" fontId="17" fillId="14" borderId="12" xfId="1" applyNumberFormat="1" applyFont="1" applyFill="1" applyBorder="1"/>
    <xf numFmtId="0" fontId="11" fillId="20" borderId="11" xfId="1" applyFont="1" applyFill="1" applyBorder="1"/>
    <xf numFmtId="0" fontId="11" fillId="20" borderId="16" xfId="1" applyFont="1" applyFill="1" applyBorder="1"/>
    <xf numFmtId="0" fontId="4" fillId="20" borderId="0" xfId="0" applyFont="1" applyFill="1"/>
    <xf numFmtId="0" fontId="0" fillId="0" borderId="2" xfId="0" applyBorder="1"/>
    <xf numFmtId="0" fontId="0" fillId="0" borderId="1" xfId="0" applyFill="1" applyBorder="1"/>
    <xf numFmtId="165" fontId="0" fillId="0" borderId="1" xfId="0" applyNumberFormat="1" applyBorder="1"/>
    <xf numFmtId="165" fontId="0" fillId="0" borderId="1" xfId="0" applyNumberFormat="1" applyFill="1" applyBorder="1"/>
    <xf numFmtId="0" fontId="5" fillId="19" borderId="2" xfId="0" applyFont="1" applyFill="1" applyBorder="1" applyAlignment="1"/>
    <xf numFmtId="165" fontId="5" fillId="19" borderId="4" xfId="0" applyNumberFormat="1" applyFont="1" applyFill="1" applyBorder="1" applyAlignment="1"/>
    <xf numFmtId="0" fontId="4" fillId="7" borderId="2" xfId="0" applyFont="1" applyFill="1" applyBorder="1"/>
    <xf numFmtId="165" fontId="4" fillId="7" borderId="4" xfId="0" applyNumberFormat="1" applyFont="1" applyFill="1" applyBorder="1"/>
    <xf numFmtId="0" fontId="4" fillId="20" borderId="1" xfId="0" applyFont="1" applyFill="1" applyBorder="1" applyAlignment="1">
      <alignment horizontal="center"/>
    </xf>
    <xf numFmtId="165" fontId="10" fillId="13" borderId="0" xfId="1" applyNumberFormat="1" applyFont="1" applyFill="1"/>
    <xf numFmtId="2" fontId="10" fillId="13" borderId="0" xfId="1" applyNumberFormat="1" applyFont="1" applyFill="1"/>
    <xf numFmtId="165" fontId="16" fillId="0" borderId="22" xfId="1" applyNumberFormat="1" applyFont="1" applyBorder="1"/>
    <xf numFmtId="2" fontId="23" fillId="0" borderId="22" xfId="1" applyNumberFormat="1" applyFont="1" applyBorder="1"/>
    <xf numFmtId="2" fontId="23" fillId="0" borderId="1" xfId="1" applyNumberFormat="1" applyFont="1" applyBorder="1"/>
    <xf numFmtId="2" fontId="23" fillId="0" borderId="8" xfId="1" applyNumberFormat="1" applyFont="1" applyBorder="1"/>
    <xf numFmtId="2" fontId="23" fillId="0" borderId="22" xfId="1" applyNumberFormat="1" applyFont="1" applyBorder="1" applyAlignment="1">
      <alignment wrapText="1"/>
    </xf>
    <xf numFmtId="165" fontId="23" fillId="0" borderId="22" xfId="1" applyNumberFormat="1" applyFont="1" applyBorder="1"/>
    <xf numFmtId="165" fontId="16" fillId="13" borderId="1" xfId="1" applyNumberFormat="1" applyFont="1" applyFill="1" applyBorder="1"/>
    <xf numFmtId="0" fontId="10" fillId="13" borderId="1" xfId="1" applyFont="1" applyFill="1" applyBorder="1" applyAlignment="1">
      <alignment horizontal="center"/>
    </xf>
    <xf numFmtId="10" fontId="23" fillId="13" borderId="1" xfId="1" applyNumberFormat="1" applyFont="1" applyFill="1" applyBorder="1" applyAlignment="1">
      <alignment horizontal="right"/>
    </xf>
    <xf numFmtId="165" fontId="16" fillId="21" borderId="1" xfId="1" applyNumberFormat="1" applyFont="1" applyFill="1" applyBorder="1"/>
    <xf numFmtId="165" fontId="23" fillId="21" borderId="1" xfId="1" applyNumberFormat="1" applyFont="1" applyFill="1" applyBorder="1"/>
    <xf numFmtId="10" fontId="23" fillId="21" borderId="1" xfId="1" applyNumberFormat="1" applyFont="1" applyFill="1" applyBorder="1" applyAlignment="1">
      <alignment horizontal="right"/>
    </xf>
    <xf numFmtId="0" fontId="16" fillId="21" borderId="1" xfId="1" applyFont="1" applyFill="1" applyBorder="1"/>
    <xf numFmtId="0" fontId="2" fillId="20" borderId="1" xfId="0" applyFont="1" applyFill="1" applyBorder="1" applyAlignment="1">
      <alignment horizontal="center"/>
    </xf>
    <xf numFmtId="0" fontId="2" fillId="0" borderId="0" xfId="0" applyFont="1"/>
    <xf numFmtId="0" fontId="3" fillId="0" borderId="10" xfId="0" applyFont="1" applyBorder="1" applyAlignment="1">
      <alignment vertical="center" wrapText="1"/>
    </xf>
    <xf numFmtId="0" fontId="3" fillId="0" borderId="1" xfId="0" applyFont="1" applyBorder="1" applyAlignment="1">
      <alignment horizontal="left" vertical="center"/>
    </xf>
    <xf numFmtId="0" fontId="3" fillId="19" borderId="1" xfId="0" applyFont="1" applyFill="1" applyBorder="1" applyAlignment="1">
      <alignment horizontal="left" vertical="center" wrapText="1"/>
    </xf>
    <xf numFmtId="0" fontId="3" fillId="22" borderId="1" xfId="0" applyFont="1" applyFill="1" applyBorder="1" applyAlignment="1">
      <alignment horizontal="left" vertical="center" wrapText="1"/>
    </xf>
    <xf numFmtId="0" fontId="4" fillId="20" borderId="1" xfId="0" applyFont="1" applyFill="1" applyBorder="1" applyAlignment="1">
      <alignment horizont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16" fillId="0" borderId="1" xfId="0" applyFont="1" applyBorder="1"/>
    <xf numFmtId="0" fontId="16" fillId="0" borderId="0" xfId="0" applyFont="1"/>
    <xf numFmtId="0" fontId="30" fillId="0" borderId="0" xfId="0" applyFont="1" applyAlignment="1">
      <alignment horizontal="justify" vertical="center"/>
    </xf>
    <xf numFmtId="0" fontId="29" fillId="0" borderId="0" xfId="2" applyAlignment="1">
      <alignment horizontal="justify" vertical="center"/>
    </xf>
    <xf numFmtId="0" fontId="30" fillId="0" borderId="0" xfId="0" applyFont="1" applyAlignment="1">
      <alignment vertical="center"/>
    </xf>
    <xf numFmtId="0" fontId="29" fillId="0" borderId="0" xfId="2" applyAlignment="1">
      <alignment vertical="center"/>
    </xf>
    <xf numFmtId="0" fontId="2" fillId="20" borderId="2" xfId="0" applyFont="1" applyFill="1" applyBorder="1" applyAlignment="1">
      <alignment horizontal="center"/>
    </xf>
    <xf numFmtId="0" fontId="2" fillId="20" borderId="3" xfId="0" applyFont="1" applyFill="1" applyBorder="1" applyAlignment="1">
      <alignment horizontal="center"/>
    </xf>
    <xf numFmtId="0" fontId="2" fillId="20" borderId="4" xfId="0" applyFont="1" applyFill="1" applyBorder="1" applyAlignment="1">
      <alignment horizontal="center"/>
    </xf>
    <xf numFmtId="0" fontId="2" fillId="2" borderId="1" xfId="0" applyFont="1" applyFill="1" applyBorder="1" applyAlignment="1">
      <alignment horizontal="center" vertical="center" textRotation="90"/>
    </xf>
    <xf numFmtId="0" fontId="2" fillId="3" borderId="1" xfId="0" applyFont="1" applyFill="1" applyBorder="1" applyAlignment="1">
      <alignment horizontal="center" vertical="center" textRotation="90"/>
    </xf>
    <xf numFmtId="0" fontId="2" fillId="20" borderId="1" xfId="0" applyFont="1" applyFill="1" applyBorder="1" applyAlignment="1">
      <alignment horizontal="center"/>
    </xf>
    <xf numFmtId="0" fontId="16" fillId="0" borderId="1" xfId="0" applyFont="1" applyBorder="1" applyAlignment="1">
      <alignment horizontal="left" wrapText="1"/>
    </xf>
    <xf numFmtId="6" fontId="16" fillId="0" borderId="1" xfId="0" applyNumberFormat="1" applyFont="1" applyBorder="1" applyAlignment="1">
      <alignment horizontal="left" wrapText="1"/>
    </xf>
    <xf numFmtId="0" fontId="26" fillId="0" borderId="1" xfId="0" applyFont="1" applyBorder="1" applyAlignment="1">
      <alignment horizontal="left" wrapText="1"/>
    </xf>
    <xf numFmtId="0" fontId="17" fillId="22" borderId="0" xfId="0" applyFont="1" applyFill="1" applyAlignment="1">
      <alignment horizontal="center"/>
    </xf>
    <xf numFmtId="0" fontId="17" fillId="20" borderId="0" xfId="0" applyFont="1" applyFill="1" applyAlignment="1">
      <alignment horizontal="center"/>
    </xf>
    <xf numFmtId="0" fontId="27" fillId="0" borderId="1" xfId="0" applyFont="1" applyBorder="1" applyAlignment="1">
      <alignment horizontal="left" wrapText="1"/>
    </xf>
    <xf numFmtId="0" fontId="25" fillId="0" borderId="1" xfId="0" applyFont="1" applyBorder="1" applyAlignment="1">
      <alignment horizontal="left" wrapText="1"/>
    </xf>
    <xf numFmtId="0" fontId="28" fillId="0" borderId="1" xfId="0" applyFont="1" applyBorder="1" applyAlignment="1">
      <alignment horizontal="left" wrapText="1"/>
    </xf>
    <xf numFmtId="0" fontId="17" fillId="14" borderId="5" xfId="1" applyFont="1" applyFill="1" applyBorder="1" applyAlignment="1">
      <alignment horizontal="center"/>
    </xf>
    <xf numFmtId="0" fontId="17" fillId="14" borderId="6" xfId="1" applyFont="1" applyFill="1" applyBorder="1" applyAlignment="1">
      <alignment horizontal="center"/>
    </xf>
    <xf numFmtId="0" fontId="17" fillId="14" borderId="7" xfId="1" applyFont="1" applyFill="1" applyBorder="1" applyAlignment="1">
      <alignment horizontal="center"/>
    </xf>
    <xf numFmtId="0" fontId="7" fillId="14" borderId="13" xfId="1" applyFont="1" applyFill="1" applyBorder="1" applyAlignment="1">
      <alignment horizontal="center"/>
    </xf>
    <xf numFmtId="0" fontId="7" fillId="14" borderId="14" xfId="1" applyFont="1" applyFill="1" applyBorder="1" applyAlignment="1">
      <alignment horizontal="center"/>
    </xf>
    <xf numFmtId="0" fontId="7" fillId="14" borderId="15" xfId="1" applyFont="1" applyFill="1" applyBorder="1" applyAlignment="1">
      <alignment horizontal="center"/>
    </xf>
    <xf numFmtId="0" fontId="24" fillId="20" borderId="1" xfId="1" applyFont="1" applyFill="1" applyBorder="1" applyAlignment="1">
      <alignment horizontal="center"/>
    </xf>
    <xf numFmtId="0" fontId="17" fillId="14" borderId="13" xfId="1" applyFont="1" applyFill="1" applyBorder="1" applyAlignment="1">
      <alignment horizontal="center"/>
    </xf>
    <xf numFmtId="0" fontId="17" fillId="14" borderId="14" xfId="1" applyFont="1" applyFill="1" applyBorder="1" applyAlignment="1">
      <alignment horizontal="center"/>
    </xf>
    <xf numFmtId="0" fontId="17" fillId="14" borderId="15" xfId="1" applyFont="1" applyFill="1" applyBorder="1" applyAlignment="1">
      <alignment horizontal="center"/>
    </xf>
    <xf numFmtId="0" fontId="17" fillId="20" borderId="2" xfId="1" applyFont="1" applyFill="1" applyBorder="1" applyAlignment="1">
      <alignment horizontal="center"/>
    </xf>
    <xf numFmtId="0" fontId="17" fillId="20" borderId="3" xfId="1" applyFont="1" applyFill="1" applyBorder="1" applyAlignment="1">
      <alignment horizontal="center"/>
    </xf>
    <xf numFmtId="0" fontId="17" fillId="20" borderId="17" xfId="1" applyFont="1" applyFill="1" applyBorder="1" applyAlignment="1">
      <alignment horizontal="center"/>
    </xf>
    <xf numFmtId="165" fontId="17" fillId="20" borderId="2" xfId="1" applyNumberFormat="1" applyFont="1" applyFill="1" applyBorder="1" applyAlignment="1">
      <alignment horizontal="center"/>
    </xf>
    <xf numFmtId="165" fontId="17" fillId="20" borderId="3" xfId="1" applyNumberFormat="1" applyFont="1" applyFill="1" applyBorder="1" applyAlignment="1">
      <alignment horizontal="center"/>
    </xf>
    <xf numFmtId="165" fontId="17" fillId="20" borderId="17" xfId="1" applyNumberFormat="1" applyFont="1" applyFill="1" applyBorder="1" applyAlignment="1">
      <alignment horizontal="center"/>
    </xf>
    <xf numFmtId="165" fontId="19" fillId="0" borderId="20" xfId="1" applyNumberFormat="1" applyFont="1" applyFill="1" applyBorder="1" applyAlignment="1">
      <alignment horizontal="center"/>
    </xf>
    <xf numFmtId="165" fontId="19" fillId="0" borderId="21" xfId="1" applyNumberFormat="1" applyFont="1" applyFill="1" applyBorder="1" applyAlignment="1">
      <alignment horizontal="center"/>
    </xf>
    <xf numFmtId="165" fontId="19" fillId="0" borderId="19" xfId="1" applyNumberFormat="1" applyFont="1" applyFill="1" applyBorder="1" applyAlignment="1">
      <alignment horizontal="center"/>
    </xf>
    <xf numFmtId="0" fontId="24" fillId="20" borderId="2" xfId="1" applyFont="1" applyFill="1" applyBorder="1" applyAlignment="1">
      <alignment horizontal="center"/>
    </xf>
    <xf numFmtId="0" fontId="24" fillId="20" borderId="4" xfId="1" applyFont="1" applyFill="1" applyBorder="1" applyAlignment="1">
      <alignment horizontal="center"/>
    </xf>
    <xf numFmtId="0" fontId="4" fillId="20" borderId="23" xfId="0" applyFont="1" applyFill="1" applyBorder="1" applyAlignment="1">
      <alignment horizontal="center" wrapText="1"/>
    </xf>
    <xf numFmtId="0" fontId="4" fillId="23" borderId="0" xfId="0" applyFont="1" applyFill="1" applyBorder="1" applyAlignment="1">
      <alignment horizontal="center"/>
    </xf>
  </cellXfs>
  <cellStyles count="3">
    <cellStyle name="Hipervínculo" xfId="2" builtinId="8"/>
    <cellStyle name="Normal" xfId="0" builtinId="0"/>
    <cellStyle name="Normal 2" xfId="1" xr:uid="{51234BCA-3620-4926-8E43-2A1B9899B0D3}"/>
  </cellStyles>
  <dxfs count="33">
    <dxf>
      <font>
        <condense val="0"/>
        <extend val="0"/>
        <color indexed="9"/>
      </font>
    </dxf>
    <dxf>
      <font>
        <condense val="0"/>
        <extend val="0"/>
        <color indexed="9"/>
      </font>
    </dxf>
    <dxf>
      <font>
        <condense val="0"/>
        <extend val="0"/>
        <color indexed="9"/>
      </font>
    </dxf>
    <dxf>
      <font>
        <condense val="0"/>
        <extend val="0"/>
        <color indexed="22"/>
      </font>
    </dxf>
    <dxf>
      <font>
        <condense val="0"/>
        <extend val="0"/>
        <color indexed="9"/>
      </font>
    </dxf>
    <dxf>
      <font>
        <condense val="0"/>
        <extend val="0"/>
        <color indexed="9"/>
      </font>
    </dxf>
    <dxf>
      <font>
        <condense val="0"/>
        <extend val="0"/>
        <color indexed="22"/>
      </font>
    </dxf>
    <dxf>
      <font>
        <condense val="0"/>
        <extend val="0"/>
        <color indexed="9"/>
      </font>
    </dxf>
    <dxf>
      <font>
        <condense val="0"/>
        <extend val="0"/>
        <color indexed="9"/>
      </font>
    </dxf>
    <dxf>
      <font>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22"/>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22"/>
      </font>
    </dxf>
    <dxf>
      <font>
        <condense val="0"/>
        <extend val="0"/>
        <color indexed="9"/>
      </font>
    </dxf>
    <dxf>
      <font>
        <condense val="0"/>
        <extend val="0"/>
        <color indexed="22"/>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FFA7A7"/>
      <color rgb="FFECAADF"/>
      <color rgb="FF98D7DC"/>
      <color rgb="FFB095C9"/>
      <color rgb="FFAB80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9.png"/></Relationships>
</file>

<file path=xl/drawings/_rels/drawing3.xml.rels><?xml version="1.0" encoding="UTF-8" standalone="yes"?>
<Relationships xmlns="http://schemas.openxmlformats.org/package/2006/relationships"><Relationship Id="rId1" Type="http://schemas.openxmlformats.org/officeDocument/2006/relationships/image" Target="../media/image9.png"/></Relationships>
</file>

<file path=xl/drawings/_rels/drawing4.xml.rels><?xml version="1.0" encoding="UTF-8" standalone="yes"?>
<Relationships xmlns="http://schemas.openxmlformats.org/package/2006/relationships"><Relationship Id="rId1" Type="http://schemas.openxmlformats.org/officeDocument/2006/relationships/image" Target="../media/image9.png"/></Relationships>
</file>

<file path=xl/drawings/_rels/drawing5.x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52</xdr:col>
          <xdr:colOff>263525</xdr:colOff>
          <xdr:row>1</xdr:row>
          <xdr:rowOff>180974</xdr:rowOff>
        </xdr:from>
        <xdr:to>
          <xdr:col>64</xdr:col>
          <xdr:colOff>225425</xdr:colOff>
          <xdr:row>10</xdr:row>
          <xdr:rowOff>390524</xdr:rowOff>
        </xdr:to>
        <xdr:pic>
          <xdr:nvPicPr>
            <xdr:cNvPr id="5" name="Imagen 4">
              <a:extLst>
                <a:ext uri="{FF2B5EF4-FFF2-40B4-BE49-F238E27FC236}">
                  <a16:creationId xmlns:a16="http://schemas.microsoft.com/office/drawing/2014/main" id="{70B5D3F8-0788-4977-90CF-D9B10596BE7B}"/>
                </a:ext>
              </a:extLst>
            </xdr:cNvPr>
            <xdr:cNvPicPr>
              <a:picLocks noChangeAspect="1" noChangeArrowheads="1"/>
              <a:extLst>
                <a:ext uri="{84589F7E-364E-4C9E-8A38-B11213B215E9}">
                  <a14:cameraTool cellRange="$A$3:$AZ$12" spid="_x0000_s1383"/>
                </a:ext>
              </a:extLst>
            </xdr:cNvPicPr>
          </xdr:nvPicPr>
          <xdr:blipFill>
            <a:blip xmlns:r="http://schemas.openxmlformats.org/officeDocument/2006/relationships" r:embed="rId1"/>
            <a:srcRect/>
            <a:stretch>
              <a:fillRect/>
            </a:stretch>
          </xdr:blipFill>
          <xdr:spPr bwMode="auto">
            <a:xfrm>
              <a:off x="9521825" y="361949"/>
              <a:ext cx="9105900" cy="35528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393700</xdr:colOff>
          <xdr:row>22</xdr:row>
          <xdr:rowOff>165100</xdr:rowOff>
        </xdr:from>
        <xdr:to>
          <xdr:col>64</xdr:col>
          <xdr:colOff>352425</xdr:colOff>
          <xdr:row>28</xdr:row>
          <xdr:rowOff>28575</xdr:rowOff>
        </xdr:to>
        <xdr:pic>
          <xdr:nvPicPr>
            <xdr:cNvPr id="9" name="Imagen 8">
              <a:extLst>
                <a:ext uri="{FF2B5EF4-FFF2-40B4-BE49-F238E27FC236}">
                  <a16:creationId xmlns:a16="http://schemas.microsoft.com/office/drawing/2014/main" id="{E13ABC88-302C-4E2B-B9C9-6A1AE0F73CB9}"/>
                </a:ext>
              </a:extLst>
            </xdr:cNvPr>
            <xdr:cNvPicPr>
              <a:picLocks noChangeAspect="1" noChangeArrowheads="1"/>
              <a:extLst>
                <a:ext uri="{84589F7E-364E-4C9E-8A38-B11213B215E9}">
                  <a14:cameraTool cellRange="$A$24:$AZ$29" spid="_x0000_s1384"/>
                </a:ext>
              </a:extLst>
            </xdr:cNvPicPr>
          </xdr:nvPicPr>
          <xdr:blipFill>
            <a:blip xmlns:r="http://schemas.openxmlformats.org/officeDocument/2006/relationships" r:embed="rId2"/>
            <a:srcRect/>
            <a:stretch>
              <a:fillRect/>
            </a:stretch>
          </xdr:blipFill>
          <xdr:spPr bwMode="auto">
            <a:xfrm>
              <a:off x="9493250" y="6413500"/>
              <a:ext cx="9105900" cy="18097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257175</xdr:colOff>
          <xdr:row>15</xdr:row>
          <xdr:rowOff>139700</xdr:rowOff>
        </xdr:from>
        <xdr:to>
          <xdr:col>64</xdr:col>
          <xdr:colOff>212725</xdr:colOff>
          <xdr:row>20</xdr:row>
          <xdr:rowOff>393700</xdr:rowOff>
        </xdr:to>
        <xdr:pic>
          <xdr:nvPicPr>
            <xdr:cNvPr id="6" name="Imagen 5">
              <a:extLst>
                <a:ext uri="{FF2B5EF4-FFF2-40B4-BE49-F238E27FC236}">
                  <a16:creationId xmlns:a16="http://schemas.microsoft.com/office/drawing/2014/main" id="{7A6F0553-D105-4E32-9AFC-0C2C63764419}"/>
                </a:ext>
              </a:extLst>
            </xdr:cNvPr>
            <xdr:cNvPicPr>
              <a:picLocks noChangeAspect="1" noChangeArrowheads="1"/>
              <a:extLst>
                <a:ext uri="{84589F7E-364E-4C9E-8A38-B11213B215E9}">
                  <a14:cameraTool cellRange="$A$17:$AZ$21" spid="_x0000_s1385"/>
                </a:ext>
              </a:extLst>
            </xdr:cNvPicPr>
          </xdr:nvPicPr>
          <xdr:blipFill>
            <a:blip xmlns:r="http://schemas.openxmlformats.org/officeDocument/2006/relationships" r:embed="rId3"/>
            <a:srcRect/>
            <a:stretch>
              <a:fillRect/>
            </a:stretch>
          </xdr:blipFill>
          <xdr:spPr bwMode="auto">
            <a:xfrm>
              <a:off x="9356725" y="4933950"/>
              <a:ext cx="9099550" cy="16827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200025</xdr:colOff>
          <xdr:row>33</xdr:row>
          <xdr:rowOff>123825</xdr:rowOff>
        </xdr:from>
        <xdr:to>
          <xdr:col>64</xdr:col>
          <xdr:colOff>155575</xdr:colOff>
          <xdr:row>51</xdr:row>
          <xdr:rowOff>301625</xdr:rowOff>
        </xdr:to>
        <xdr:pic>
          <xdr:nvPicPr>
            <xdr:cNvPr id="7" name="Imagen 6">
              <a:extLst>
                <a:ext uri="{FF2B5EF4-FFF2-40B4-BE49-F238E27FC236}">
                  <a16:creationId xmlns:a16="http://schemas.microsoft.com/office/drawing/2014/main" id="{D26C7A26-9FE3-438C-84C4-AC39D3672680}"/>
                </a:ext>
              </a:extLst>
            </xdr:cNvPr>
            <xdr:cNvPicPr>
              <a:picLocks noChangeAspect="1" noChangeArrowheads="1"/>
              <a:extLst>
                <a:ext uri="{84589F7E-364E-4C9E-8A38-B11213B215E9}">
                  <a14:cameraTool cellRange="$A$36:$AZ$52" spid="_x0000_s1386"/>
                </a:ext>
              </a:extLst>
            </xdr:cNvPicPr>
          </xdr:nvPicPr>
          <xdr:blipFill>
            <a:blip xmlns:r="http://schemas.openxmlformats.org/officeDocument/2006/relationships" r:embed="rId4"/>
            <a:srcRect/>
            <a:stretch>
              <a:fillRect/>
            </a:stretch>
          </xdr:blipFill>
          <xdr:spPr bwMode="auto">
            <a:xfrm>
              <a:off x="9299575" y="10163175"/>
              <a:ext cx="9099550" cy="78295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85725</xdr:rowOff>
    </xdr:from>
    <xdr:to>
      <xdr:col>0</xdr:col>
      <xdr:colOff>1209675</xdr:colOff>
      <xdr:row>4</xdr:row>
      <xdr:rowOff>142875</xdr:rowOff>
    </xdr:to>
    <xdr:pic>
      <xdr:nvPicPr>
        <xdr:cNvPr id="2" name="Picture 95" descr="CambraBcn">
          <a:extLst>
            <a:ext uri="{FF2B5EF4-FFF2-40B4-BE49-F238E27FC236}">
              <a16:creationId xmlns:a16="http://schemas.microsoft.com/office/drawing/2014/main" id="{F772D72C-DF77-44D8-862C-34C2ED814F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 y="82550"/>
          <a:ext cx="1130300" cy="7429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0</xdr:row>
      <xdr:rowOff>85725</xdr:rowOff>
    </xdr:from>
    <xdr:to>
      <xdr:col>0</xdr:col>
      <xdr:colOff>1238250</xdr:colOff>
      <xdr:row>4</xdr:row>
      <xdr:rowOff>66675</xdr:rowOff>
    </xdr:to>
    <xdr:pic>
      <xdr:nvPicPr>
        <xdr:cNvPr id="2" name="Picture 95" descr="CambraBcn">
          <a:extLst>
            <a:ext uri="{FF2B5EF4-FFF2-40B4-BE49-F238E27FC236}">
              <a16:creationId xmlns:a16="http://schemas.microsoft.com/office/drawing/2014/main" id="{E83D2293-4243-44C2-AA28-6762FB645C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1600" y="82550"/>
          <a:ext cx="1136650" cy="6667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0</xdr:row>
      <xdr:rowOff>142875</xdr:rowOff>
    </xdr:from>
    <xdr:to>
      <xdr:col>0</xdr:col>
      <xdr:colOff>1228725</xdr:colOff>
      <xdr:row>4</xdr:row>
      <xdr:rowOff>123825</xdr:rowOff>
    </xdr:to>
    <xdr:pic>
      <xdr:nvPicPr>
        <xdr:cNvPr id="2" name="Picture 95" descr="CambraBcn">
          <a:extLst>
            <a:ext uri="{FF2B5EF4-FFF2-40B4-BE49-F238E27FC236}">
              <a16:creationId xmlns:a16="http://schemas.microsoft.com/office/drawing/2014/main" id="{569FD952-707C-4F4E-8E23-56B7180807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5250" y="139700"/>
          <a:ext cx="1130300" cy="6667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0</xdr:row>
      <xdr:rowOff>142875</xdr:rowOff>
    </xdr:from>
    <xdr:to>
      <xdr:col>0</xdr:col>
      <xdr:colOff>1228725</xdr:colOff>
      <xdr:row>4</xdr:row>
      <xdr:rowOff>123825</xdr:rowOff>
    </xdr:to>
    <xdr:pic>
      <xdr:nvPicPr>
        <xdr:cNvPr id="2" name="Picture 95" descr="CambraBcn">
          <a:extLst>
            <a:ext uri="{FF2B5EF4-FFF2-40B4-BE49-F238E27FC236}">
              <a16:creationId xmlns:a16="http://schemas.microsoft.com/office/drawing/2014/main" id="{9FD055DE-BA09-4393-81CD-0D6134F964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5250" y="139700"/>
          <a:ext cx="1130300" cy="6667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vilmanunez.com/plantilla-hoja-de-ruta-para-crear-un-mini-plan-de-marketing/" TargetMode="External"/><Relationship Id="rId2" Type="http://schemas.openxmlformats.org/officeDocument/2006/relationships/hyperlink" Target="https://vilmanunez.com/plantilla-para-crear-cronologia-de-planes-de-marketing-estrategias-y-acciones-de-redes-sociales/" TargetMode="External"/><Relationship Id="rId1" Type="http://schemas.openxmlformats.org/officeDocument/2006/relationships/hyperlink" Target="https://vilmanunez.com/customer-journey/" TargetMode="External"/><Relationship Id="rId6" Type="http://schemas.openxmlformats.org/officeDocument/2006/relationships/hyperlink" Target="https://www.librosdecabecera.com/articulos/como-calcular-el-punto-de-equilibrio-de-una-empresa" TargetMode="External"/><Relationship Id="rId5" Type="http://schemas.openxmlformats.org/officeDocument/2006/relationships/hyperlink" Target="https://vilmanunez.com/sincronizar-facebook-lead-ads-clientes-potenciales/" TargetMode="External"/><Relationship Id="rId4" Type="http://schemas.openxmlformats.org/officeDocument/2006/relationships/hyperlink" Target="https://vilmanunez.com/que-es-el-lead-nurturing/"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1AA1D-9D45-4B15-80B8-96B8431E3F85}">
  <dimension ref="A3:AZ52"/>
  <sheetViews>
    <sheetView showGridLines="0" topLeftCell="A34" workbookViewId="0">
      <selection activeCell="AC41" sqref="AC41"/>
    </sheetView>
  </sheetViews>
  <sheetFormatPr baseColWidth="10" defaultRowHeight="14.5" x14ac:dyDescent="0.35"/>
  <cols>
    <col min="1" max="1" width="6" bestFit="1" customWidth="1"/>
    <col min="2" max="2" width="11" bestFit="1" customWidth="1"/>
    <col min="3" max="3" width="21.6328125" bestFit="1" customWidth="1"/>
    <col min="4" max="4" width="8.7265625" bestFit="1" customWidth="1"/>
    <col min="5" max="7" width="1.7265625" style="1" bestFit="1" customWidth="1"/>
    <col min="8" max="8" width="1.7265625" style="1" customWidth="1"/>
    <col min="9" max="47" width="1.7265625" style="1" bestFit="1" customWidth="1"/>
    <col min="48" max="48" width="1.7265625" style="1" customWidth="1"/>
    <col min="49" max="51" width="1.7265625" style="1" bestFit="1" customWidth="1"/>
    <col min="52" max="52" width="1.7265625" style="1" customWidth="1"/>
  </cols>
  <sheetData>
    <row r="3" spans="1:52" x14ac:dyDescent="0.35">
      <c r="A3" s="3"/>
      <c r="B3" s="3"/>
      <c r="C3" s="3"/>
      <c r="D3" s="3"/>
      <c r="E3" s="137" t="s">
        <v>2</v>
      </c>
      <c r="F3" s="137"/>
      <c r="G3" s="137"/>
      <c r="H3" s="137"/>
      <c r="I3" s="137" t="s">
        <v>3</v>
      </c>
      <c r="J3" s="137"/>
      <c r="K3" s="137"/>
      <c r="L3" s="137"/>
      <c r="M3" s="137" t="s">
        <v>4</v>
      </c>
      <c r="N3" s="137"/>
      <c r="O3" s="137"/>
      <c r="P3" s="137"/>
      <c r="Q3" s="137" t="s">
        <v>5</v>
      </c>
      <c r="R3" s="137"/>
      <c r="S3" s="137"/>
      <c r="T3" s="137"/>
      <c r="U3" s="137" t="s">
        <v>6</v>
      </c>
      <c r="V3" s="137"/>
      <c r="W3" s="137"/>
      <c r="X3" s="137"/>
      <c r="Y3" s="137" t="s">
        <v>7</v>
      </c>
      <c r="Z3" s="137"/>
      <c r="AA3" s="137"/>
      <c r="AB3" s="137"/>
      <c r="AC3" s="137" t="s">
        <v>8</v>
      </c>
      <c r="AD3" s="137"/>
      <c r="AE3" s="137"/>
      <c r="AF3" s="137"/>
      <c r="AG3" s="137" t="s">
        <v>9</v>
      </c>
      <c r="AH3" s="137"/>
      <c r="AI3" s="137"/>
      <c r="AJ3" s="137"/>
      <c r="AK3" s="137" t="s">
        <v>10</v>
      </c>
      <c r="AL3" s="137"/>
      <c r="AM3" s="137"/>
      <c r="AN3" s="137"/>
      <c r="AO3" s="137" t="s">
        <v>11</v>
      </c>
      <c r="AP3" s="137"/>
      <c r="AQ3" s="137"/>
      <c r="AR3" s="137"/>
      <c r="AS3" s="137" t="s">
        <v>12</v>
      </c>
      <c r="AT3" s="137"/>
      <c r="AU3" s="137"/>
      <c r="AV3" s="137"/>
      <c r="AW3" s="137" t="s">
        <v>13</v>
      </c>
      <c r="AX3" s="137"/>
      <c r="AY3" s="137"/>
      <c r="AZ3" s="137"/>
    </row>
    <row r="4" spans="1:52" x14ac:dyDescent="0.35">
      <c r="A4" s="117" t="s">
        <v>14</v>
      </c>
      <c r="B4" s="117" t="s">
        <v>15</v>
      </c>
      <c r="C4" s="117" t="s">
        <v>0</v>
      </c>
      <c r="D4" s="117" t="s">
        <v>1</v>
      </c>
      <c r="E4" s="117">
        <v>1</v>
      </c>
      <c r="F4" s="117">
        <v>2</v>
      </c>
      <c r="G4" s="117">
        <v>3</v>
      </c>
      <c r="H4" s="117">
        <v>4</v>
      </c>
      <c r="I4" s="117">
        <v>1</v>
      </c>
      <c r="J4" s="117">
        <v>2</v>
      </c>
      <c r="K4" s="117">
        <v>3</v>
      </c>
      <c r="L4" s="117">
        <v>4</v>
      </c>
      <c r="M4" s="117">
        <v>1</v>
      </c>
      <c r="N4" s="117">
        <v>2</v>
      </c>
      <c r="O4" s="117">
        <v>3</v>
      </c>
      <c r="P4" s="117">
        <v>4</v>
      </c>
      <c r="Q4" s="117">
        <v>1</v>
      </c>
      <c r="R4" s="117">
        <v>2</v>
      </c>
      <c r="S4" s="117">
        <v>3</v>
      </c>
      <c r="T4" s="117">
        <v>4</v>
      </c>
      <c r="U4" s="117">
        <v>1</v>
      </c>
      <c r="V4" s="117">
        <v>2</v>
      </c>
      <c r="W4" s="117">
        <v>3</v>
      </c>
      <c r="X4" s="117">
        <v>4</v>
      </c>
      <c r="Y4" s="117">
        <v>1</v>
      </c>
      <c r="Z4" s="117">
        <v>2</v>
      </c>
      <c r="AA4" s="117">
        <v>3</v>
      </c>
      <c r="AB4" s="117">
        <v>4</v>
      </c>
      <c r="AC4" s="117">
        <v>1</v>
      </c>
      <c r="AD4" s="117">
        <v>2</v>
      </c>
      <c r="AE4" s="117">
        <v>3</v>
      </c>
      <c r="AF4" s="117">
        <v>4</v>
      </c>
      <c r="AG4" s="117">
        <v>1</v>
      </c>
      <c r="AH4" s="117">
        <v>2</v>
      </c>
      <c r="AI4" s="117">
        <v>3</v>
      </c>
      <c r="AJ4" s="117">
        <v>4</v>
      </c>
      <c r="AK4" s="117">
        <v>1</v>
      </c>
      <c r="AL4" s="117">
        <v>2</v>
      </c>
      <c r="AM4" s="117">
        <v>3</v>
      </c>
      <c r="AN4" s="117">
        <v>4</v>
      </c>
      <c r="AO4" s="117">
        <v>1</v>
      </c>
      <c r="AP4" s="117">
        <v>2</v>
      </c>
      <c r="AQ4" s="117">
        <v>3</v>
      </c>
      <c r="AR4" s="117">
        <v>4</v>
      </c>
      <c r="AS4" s="117">
        <v>1</v>
      </c>
      <c r="AT4" s="117">
        <v>2</v>
      </c>
      <c r="AU4" s="117">
        <v>3</v>
      </c>
      <c r="AV4" s="117">
        <v>4</v>
      </c>
      <c r="AW4" s="117">
        <v>1</v>
      </c>
      <c r="AX4" s="117">
        <v>2</v>
      </c>
      <c r="AY4" s="117">
        <v>3</v>
      </c>
      <c r="AZ4" s="117">
        <v>4</v>
      </c>
    </row>
    <row r="5" spans="1:52" ht="30" customHeight="1" x14ac:dyDescent="0.35">
      <c r="A5" s="135" t="s">
        <v>16</v>
      </c>
      <c r="B5" s="4" t="s">
        <v>17</v>
      </c>
      <c r="C5" s="5" t="s">
        <v>20</v>
      </c>
      <c r="D5" s="24" t="s">
        <v>40</v>
      </c>
      <c r="E5" s="14"/>
      <c r="F5" s="14"/>
      <c r="G5" s="14"/>
      <c r="H5" s="14"/>
      <c r="I5" s="14"/>
      <c r="J5" s="14"/>
      <c r="K5" s="14"/>
      <c r="L5" s="14"/>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row>
    <row r="6" spans="1:52" ht="30" x14ac:dyDescent="0.35">
      <c r="A6" s="135"/>
      <c r="B6" s="4" t="s">
        <v>17</v>
      </c>
      <c r="C6" s="5" t="s">
        <v>21</v>
      </c>
      <c r="D6" s="24" t="s">
        <v>40</v>
      </c>
      <c r="E6" s="14"/>
      <c r="F6" s="14"/>
      <c r="G6" s="14"/>
      <c r="H6" s="14"/>
      <c r="I6" s="14"/>
      <c r="J6" s="14"/>
      <c r="K6" s="14"/>
      <c r="L6" s="14"/>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row>
    <row r="7" spans="1:52" ht="30" customHeight="1" x14ac:dyDescent="0.35">
      <c r="A7" s="136" t="s">
        <v>19</v>
      </c>
      <c r="B7" s="4" t="s">
        <v>17</v>
      </c>
      <c r="C7" s="5" t="s">
        <v>20</v>
      </c>
      <c r="D7" s="24" t="s">
        <v>40</v>
      </c>
      <c r="E7" s="14"/>
      <c r="F7" s="14"/>
      <c r="G7" s="14"/>
      <c r="H7" s="14"/>
      <c r="I7" s="14"/>
      <c r="J7" s="14"/>
      <c r="K7" s="14"/>
      <c r="L7" s="14"/>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row>
    <row r="8" spans="1:52" ht="30" x14ac:dyDescent="0.35">
      <c r="A8" s="136"/>
      <c r="B8" s="4" t="s">
        <v>17</v>
      </c>
      <c r="C8" s="9" t="s">
        <v>22</v>
      </c>
      <c r="D8" s="24" t="s">
        <v>40</v>
      </c>
      <c r="E8" s="14"/>
      <c r="F8" s="14"/>
      <c r="G8" s="14"/>
      <c r="H8" s="14"/>
      <c r="I8" s="14"/>
      <c r="J8" s="14"/>
      <c r="K8" s="14"/>
      <c r="L8" s="14"/>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row>
    <row r="9" spans="1:52" ht="50" customHeight="1" x14ac:dyDescent="0.35">
      <c r="A9" s="15" t="s">
        <v>34</v>
      </c>
      <c r="B9" s="4" t="s">
        <v>17</v>
      </c>
      <c r="C9" s="9" t="s">
        <v>35</v>
      </c>
      <c r="D9" s="24" t="s">
        <v>40</v>
      </c>
      <c r="E9" s="14"/>
      <c r="F9" s="14"/>
      <c r="G9" s="14"/>
      <c r="H9" s="14"/>
      <c r="I9" s="14"/>
      <c r="J9" s="14"/>
      <c r="K9" s="14"/>
      <c r="L9" s="14"/>
      <c r="M9" s="14"/>
      <c r="N9" s="14"/>
      <c r="O9" s="14"/>
      <c r="P9" s="14"/>
      <c r="Q9" s="16"/>
      <c r="R9" s="16"/>
      <c r="S9" s="14"/>
      <c r="T9" s="14"/>
      <c r="U9" s="16"/>
      <c r="V9" s="16"/>
      <c r="W9" s="14"/>
      <c r="X9" s="14"/>
      <c r="Y9" s="16"/>
      <c r="Z9" s="16"/>
      <c r="AA9" s="14"/>
      <c r="AB9" s="14"/>
      <c r="AC9" s="16"/>
      <c r="AD9" s="16"/>
      <c r="AE9" s="14"/>
      <c r="AF9" s="14"/>
      <c r="AG9" s="16"/>
      <c r="AH9" s="16"/>
      <c r="AI9" s="14"/>
      <c r="AJ9" s="14"/>
      <c r="AK9" s="16"/>
      <c r="AL9" s="16"/>
      <c r="AM9" s="14"/>
      <c r="AN9" s="14"/>
      <c r="AO9" s="16"/>
      <c r="AP9" s="16"/>
      <c r="AQ9" s="14"/>
      <c r="AR9" s="2"/>
      <c r="AS9" s="16"/>
      <c r="AT9" s="16"/>
      <c r="AU9" s="14"/>
      <c r="AV9" s="14"/>
      <c r="AW9" s="16"/>
      <c r="AX9" s="16"/>
      <c r="AY9" s="16"/>
      <c r="AZ9" s="16"/>
    </row>
    <row r="10" spans="1:52" ht="50" customHeight="1" x14ac:dyDescent="0.35">
      <c r="A10" s="27" t="s">
        <v>45</v>
      </c>
      <c r="B10" s="4" t="s">
        <v>17</v>
      </c>
      <c r="C10" s="9" t="s">
        <v>41</v>
      </c>
      <c r="D10" s="24" t="s">
        <v>40</v>
      </c>
      <c r="E10" s="14"/>
      <c r="F10" s="14"/>
      <c r="G10" s="14"/>
      <c r="H10" s="14"/>
      <c r="I10" s="14"/>
      <c r="J10" s="14"/>
      <c r="K10" s="14"/>
      <c r="L10" s="14"/>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9"/>
      <c r="AS10" s="28"/>
      <c r="AT10" s="28"/>
      <c r="AU10" s="28"/>
      <c r="AV10" s="28"/>
      <c r="AW10" s="28"/>
      <c r="AX10" s="28"/>
      <c r="AY10" s="28"/>
      <c r="AZ10" s="28"/>
    </row>
    <row r="11" spans="1:52" ht="33" customHeight="1" x14ac:dyDescent="0.35">
      <c r="A11" s="11" t="s">
        <v>24</v>
      </c>
      <c r="B11" s="4" t="s">
        <v>17</v>
      </c>
      <c r="C11" s="9" t="s">
        <v>221</v>
      </c>
      <c r="D11" s="4" t="s">
        <v>18</v>
      </c>
      <c r="E11" s="14"/>
      <c r="F11" s="14"/>
      <c r="G11" s="14"/>
      <c r="H11" s="14"/>
      <c r="I11" s="14"/>
      <c r="J11" s="14"/>
      <c r="K11" s="14"/>
      <c r="L11" s="14"/>
      <c r="M11" s="14"/>
      <c r="N11" s="14"/>
      <c r="O11" s="14"/>
      <c r="P11" s="7"/>
      <c r="Q11" s="10"/>
      <c r="R11" s="10"/>
      <c r="S11" s="14"/>
      <c r="T11" s="7"/>
      <c r="U11" s="10"/>
      <c r="V11" s="10"/>
      <c r="W11" s="14"/>
      <c r="X11" s="7"/>
      <c r="Y11" s="10"/>
      <c r="Z11" s="10"/>
      <c r="AA11" s="14"/>
      <c r="AB11" s="7"/>
      <c r="AC11" s="10"/>
      <c r="AD11" s="10"/>
      <c r="AE11" s="14"/>
      <c r="AF11" s="7"/>
      <c r="AG11" s="10"/>
      <c r="AH11" s="10"/>
      <c r="AI11" s="14"/>
      <c r="AJ11" s="7"/>
      <c r="AK11" s="10"/>
      <c r="AL11" s="10"/>
      <c r="AM11" s="14"/>
      <c r="AN11" s="7"/>
      <c r="AO11" s="10"/>
      <c r="AP11" s="10"/>
      <c r="AQ11" s="14"/>
      <c r="AR11" s="7"/>
      <c r="AS11" s="10"/>
      <c r="AT11" s="10"/>
      <c r="AU11" s="14"/>
      <c r="AV11" s="7"/>
      <c r="AW11" s="10"/>
      <c r="AX11" s="10"/>
      <c r="AY11" s="10"/>
      <c r="AZ11" s="10"/>
    </row>
    <row r="12" spans="1:52" ht="23" customHeight="1" x14ac:dyDescent="0.35">
      <c r="A12" s="12" t="s">
        <v>25</v>
      </c>
      <c r="B12" s="4" t="s">
        <v>17</v>
      </c>
      <c r="C12" s="9" t="s">
        <v>26</v>
      </c>
      <c r="D12" s="4" t="s">
        <v>18</v>
      </c>
      <c r="E12" s="17"/>
      <c r="F12" s="17"/>
      <c r="G12" s="17"/>
      <c r="H12" s="17"/>
      <c r="I12" s="17"/>
      <c r="J12" s="17"/>
      <c r="K12" s="17"/>
      <c r="L12" s="17"/>
      <c r="M12" s="2"/>
      <c r="N12" s="2"/>
      <c r="O12" s="2"/>
      <c r="P12" s="13"/>
      <c r="Q12" s="2"/>
      <c r="R12" s="2"/>
      <c r="S12" s="2"/>
      <c r="T12" s="13"/>
      <c r="U12" s="2"/>
      <c r="V12" s="2"/>
      <c r="W12" s="2"/>
      <c r="X12" s="13"/>
      <c r="Y12" s="2"/>
      <c r="Z12" s="2"/>
      <c r="AA12" s="2"/>
      <c r="AB12" s="13"/>
      <c r="AC12" s="2"/>
      <c r="AD12" s="2"/>
      <c r="AE12" s="2"/>
      <c r="AF12" s="13"/>
      <c r="AG12" s="2"/>
      <c r="AH12" s="2"/>
      <c r="AI12" s="2"/>
      <c r="AJ12" s="13"/>
      <c r="AK12" s="2"/>
      <c r="AL12" s="2"/>
      <c r="AM12" s="2"/>
      <c r="AN12" s="13"/>
      <c r="AO12" s="2"/>
      <c r="AP12" s="2"/>
      <c r="AQ12" s="2"/>
      <c r="AR12" s="13"/>
      <c r="AS12" s="2"/>
      <c r="AT12" s="2"/>
      <c r="AU12" s="2"/>
      <c r="AV12" s="13"/>
      <c r="AW12" s="2"/>
      <c r="AX12" s="2"/>
      <c r="AY12" s="2"/>
      <c r="AZ12" s="2"/>
    </row>
    <row r="17" spans="1:52" x14ac:dyDescent="0.35">
      <c r="A17" s="3"/>
      <c r="B17" s="3"/>
      <c r="C17" s="3"/>
      <c r="D17" s="3"/>
      <c r="E17" s="132" t="s">
        <v>2</v>
      </c>
      <c r="F17" s="133"/>
      <c r="G17" s="133"/>
      <c r="H17" s="134"/>
      <c r="I17" s="132" t="s">
        <v>3</v>
      </c>
      <c r="J17" s="133"/>
      <c r="K17" s="133"/>
      <c r="L17" s="134"/>
      <c r="M17" s="132" t="s">
        <v>4</v>
      </c>
      <c r="N17" s="133"/>
      <c r="O17" s="133"/>
      <c r="P17" s="134"/>
      <c r="Q17" s="132" t="s">
        <v>5</v>
      </c>
      <c r="R17" s="133"/>
      <c r="S17" s="133"/>
      <c r="T17" s="134"/>
      <c r="U17" s="132" t="s">
        <v>6</v>
      </c>
      <c r="V17" s="133"/>
      <c r="W17" s="133"/>
      <c r="X17" s="134"/>
      <c r="Y17" s="132" t="s">
        <v>7</v>
      </c>
      <c r="Z17" s="133"/>
      <c r="AA17" s="133"/>
      <c r="AB17" s="134"/>
      <c r="AC17" s="132" t="s">
        <v>8</v>
      </c>
      <c r="AD17" s="133"/>
      <c r="AE17" s="133"/>
      <c r="AF17" s="134"/>
      <c r="AG17" s="132" t="s">
        <v>9</v>
      </c>
      <c r="AH17" s="133"/>
      <c r="AI17" s="133"/>
      <c r="AJ17" s="134"/>
      <c r="AK17" s="132" t="s">
        <v>10</v>
      </c>
      <c r="AL17" s="133"/>
      <c r="AM17" s="133"/>
      <c r="AN17" s="134"/>
      <c r="AO17" s="132" t="s">
        <v>11</v>
      </c>
      <c r="AP17" s="133"/>
      <c r="AQ17" s="133"/>
      <c r="AR17" s="134"/>
      <c r="AS17" s="132" t="s">
        <v>12</v>
      </c>
      <c r="AT17" s="133"/>
      <c r="AU17" s="133"/>
      <c r="AV17" s="134"/>
      <c r="AW17" s="132" t="s">
        <v>13</v>
      </c>
      <c r="AX17" s="133"/>
      <c r="AY17" s="133"/>
      <c r="AZ17" s="134"/>
    </row>
    <row r="18" spans="1:52" x14ac:dyDescent="0.35">
      <c r="A18" s="117" t="s">
        <v>14</v>
      </c>
      <c r="B18" s="117" t="s">
        <v>15</v>
      </c>
      <c r="C18" s="117" t="s">
        <v>0</v>
      </c>
      <c r="D18" s="117" t="s">
        <v>1</v>
      </c>
      <c r="E18" s="117">
        <v>1</v>
      </c>
      <c r="F18" s="117">
        <v>2</v>
      </c>
      <c r="G18" s="117">
        <v>3</v>
      </c>
      <c r="H18" s="117">
        <v>4</v>
      </c>
      <c r="I18" s="117">
        <v>1</v>
      </c>
      <c r="J18" s="117">
        <v>2</v>
      </c>
      <c r="K18" s="117">
        <v>3</v>
      </c>
      <c r="L18" s="117">
        <v>4</v>
      </c>
      <c r="M18" s="117">
        <v>1</v>
      </c>
      <c r="N18" s="117">
        <v>2</v>
      </c>
      <c r="O18" s="117">
        <v>3</v>
      </c>
      <c r="P18" s="117">
        <v>4</v>
      </c>
      <c r="Q18" s="117">
        <v>1</v>
      </c>
      <c r="R18" s="117">
        <v>2</v>
      </c>
      <c r="S18" s="117">
        <v>3</v>
      </c>
      <c r="T18" s="117">
        <v>4</v>
      </c>
      <c r="U18" s="117">
        <v>1</v>
      </c>
      <c r="V18" s="117">
        <v>2</v>
      </c>
      <c r="W18" s="117">
        <v>3</v>
      </c>
      <c r="X18" s="117">
        <v>4</v>
      </c>
      <c r="Y18" s="117">
        <v>1</v>
      </c>
      <c r="Z18" s="117">
        <v>2</v>
      </c>
      <c r="AA18" s="117">
        <v>3</v>
      </c>
      <c r="AB18" s="117">
        <v>4</v>
      </c>
      <c r="AC18" s="117">
        <v>1</v>
      </c>
      <c r="AD18" s="117">
        <v>2</v>
      </c>
      <c r="AE18" s="117">
        <v>3</v>
      </c>
      <c r="AF18" s="117">
        <v>4</v>
      </c>
      <c r="AG18" s="117">
        <v>1</v>
      </c>
      <c r="AH18" s="117">
        <v>2</v>
      </c>
      <c r="AI18" s="117">
        <v>3</v>
      </c>
      <c r="AJ18" s="117">
        <v>4</v>
      </c>
      <c r="AK18" s="117">
        <v>1</v>
      </c>
      <c r="AL18" s="117">
        <v>2</v>
      </c>
      <c r="AM18" s="117">
        <v>3</v>
      </c>
      <c r="AN18" s="117">
        <v>4</v>
      </c>
      <c r="AO18" s="117">
        <v>1</v>
      </c>
      <c r="AP18" s="117">
        <v>2</v>
      </c>
      <c r="AQ18" s="117">
        <v>3</v>
      </c>
      <c r="AR18" s="117">
        <v>4</v>
      </c>
      <c r="AS18" s="117">
        <v>1</v>
      </c>
      <c r="AT18" s="117">
        <v>2</v>
      </c>
      <c r="AU18" s="117">
        <v>3</v>
      </c>
      <c r="AV18" s="117">
        <v>4</v>
      </c>
      <c r="AW18" s="117">
        <v>1</v>
      </c>
      <c r="AX18" s="117">
        <v>2</v>
      </c>
      <c r="AY18" s="117">
        <v>3</v>
      </c>
      <c r="AZ18" s="117">
        <v>4</v>
      </c>
    </row>
    <row r="19" spans="1:52" ht="34.5" customHeight="1" x14ac:dyDescent="0.35">
      <c r="A19" s="18" t="s">
        <v>27</v>
      </c>
      <c r="B19" s="4" t="s">
        <v>30</v>
      </c>
      <c r="C19" s="5" t="s">
        <v>31</v>
      </c>
      <c r="D19" s="24" t="s">
        <v>40</v>
      </c>
      <c r="E19" s="14"/>
      <c r="F19" s="14"/>
      <c r="G19" s="14"/>
      <c r="H19" s="14"/>
      <c r="I19" s="14"/>
      <c r="J19" s="14"/>
      <c r="K19" s="14"/>
      <c r="L19" s="14"/>
      <c r="M19" s="14"/>
      <c r="N19" s="14"/>
      <c r="O19" s="14"/>
      <c r="P19" s="14"/>
      <c r="Q19" s="14"/>
      <c r="R19" s="14"/>
      <c r="S19" s="19"/>
      <c r="T19" s="19"/>
      <c r="U19" s="14"/>
      <c r="V19" s="14"/>
      <c r="W19" s="19"/>
      <c r="X19" s="19"/>
      <c r="Y19" s="14"/>
      <c r="Z19" s="14"/>
      <c r="AA19" s="19"/>
      <c r="AB19" s="19"/>
      <c r="AC19" s="14"/>
      <c r="AD19" s="14"/>
      <c r="AE19" s="19"/>
      <c r="AF19" s="19"/>
      <c r="AG19" s="14"/>
      <c r="AH19" s="14"/>
      <c r="AI19" s="19"/>
      <c r="AJ19" s="19"/>
      <c r="AK19" s="14"/>
      <c r="AL19" s="14"/>
      <c r="AM19" s="19"/>
      <c r="AN19" s="19"/>
      <c r="AO19" s="14"/>
      <c r="AP19" s="14"/>
      <c r="AQ19" s="19"/>
      <c r="AR19" s="19"/>
      <c r="AS19" s="14"/>
      <c r="AT19" s="14"/>
      <c r="AU19" s="14"/>
      <c r="AV19" s="19"/>
      <c r="AW19" s="19"/>
      <c r="AX19" s="19"/>
      <c r="AY19" s="19"/>
      <c r="AZ19" s="19"/>
    </row>
    <row r="20" spans="1:52" ht="34.5" customHeight="1" x14ac:dyDescent="0.35">
      <c r="A20" s="22" t="s">
        <v>28</v>
      </c>
      <c r="B20" s="4" t="s">
        <v>30</v>
      </c>
      <c r="C20" s="5" t="s">
        <v>223</v>
      </c>
      <c r="D20" s="24" t="s">
        <v>40</v>
      </c>
      <c r="E20" s="14"/>
      <c r="F20" s="14"/>
      <c r="G20" s="14"/>
      <c r="H20" s="14"/>
      <c r="I20" s="14"/>
      <c r="J20" s="14"/>
      <c r="K20" s="14"/>
      <c r="L20" s="14"/>
      <c r="M20" s="14"/>
      <c r="N20" s="14"/>
      <c r="O20" s="14"/>
      <c r="P20" s="14"/>
      <c r="Q20" s="23"/>
      <c r="R20" s="14"/>
      <c r="S20" s="23"/>
      <c r="T20" s="14"/>
      <c r="U20" s="23"/>
      <c r="V20" s="14"/>
      <c r="W20" s="23"/>
      <c r="X20" s="14"/>
      <c r="Y20" s="23"/>
      <c r="Z20" s="14"/>
      <c r="AA20" s="23"/>
      <c r="AB20" s="14"/>
      <c r="AC20" s="23"/>
      <c r="AD20" s="14"/>
      <c r="AE20" s="23"/>
      <c r="AF20" s="14"/>
      <c r="AG20" s="23"/>
      <c r="AH20" s="14"/>
      <c r="AI20" s="23"/>
      <c r="AJ20" s="14"/>
      <c r="AK20" s="23"/>
      <c r="AL20" s="14"/>
      <c r="AM20" s="23"/>
      <c r="AN20" s="14"/>
      <c r="AO20" s="23"/>
      <c r="AP20" s="14"/>
      <c r="AQ20" s="23"/>
      <c r="AR20" s="14"/>
      <c r="AS20" s="23"/>
      <c r="AT20" s="14"/>
      <c r="AU20" s="23"/>
      <c r="AV20" s="14"/>
      <c r="AW20" s="23"/>
      <c r="AX20" s="14"/>
      <c r="AY20" s="23"/>
      <c r="AZ20" s="14"/>
    </row>
    <row r="21" spans="1:52" ht="34.5" customHeight="1" x14ac:dyDescent="0.35">
      <c r="A21" s="30" t="s">
        <v>44</v>
      </c>
      <c r="B21" s="4" t="s">
        <v>30</v>
      </c>
      <c r="C21" s="5" t="s">
        <v>43</v>
      </c>
      <c r="D21" s="24" t="s">
        <v>40</v>
      </c>
      <c r="E21" s="14"/>
      <c r="F21" s="14"/>
      <c r="G21" s="14"/>
      <c r="H21" s="14"/>
      <c r="I21" s="14"/>
      <c r="J21" s="14"/>
      <c r="K21" s="14"/>
      <c r="L21" s="14"/>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row>
    <row r="24" spans="1:52" x14ac:dyDescent="0.35">
      <c r="A24" s="3"/>
      <c r="B24" s="3"/>
      <c r="C24" s="3"/>
      <c r="D24" s="3"/>
      <c r="E24" s="132" t="s">
        <v>2</v>
      </c>
      <c r="F24" s="133"/>
      <c r="G24" s="133"/>
      <c r="H24" s="134"/>
      <c r="I24" s="132" t="s">
        <v>3</v>
      </c>
      <c r="J24" s="133"/>
      <c r="K24" s="133"/>
      <c r="L24" s="134"/>
      <c r="M24" s="132" t="s">
        <v>4</v>
      </c>
      <c r="N24" s="133"/>
      <c r="O24" s="133"/>
      <c r="P24" s="134"/>
      <c r="Q24" s="132" t="s">
        <v>5</v>
      </c>
      <c r="R24" s="133"/>
      <c r="S24" s="133"/>
      <c r="T24" s="134"/>
      <c r="U24" s="132" t="s">
        <v>6</v>
      </c>
      <c r="V24" s="133"/>
      <c r="W24" s="133"/>
      <c r="X24" s="134"/>
      <c r="Y24" s="132" t="s">
        <v>7</v>
      </c>
      <c r="Z24" s="133"/>
      <c r="AA24" s="133"/>
      <c r="AB24" s="134"/>
      <c r="AC24" s="132" t="s">
        <v>8</v>
      </c>
      <c r="AD24" s="133"/>
      <c r="AE24" s="133"/>
      <c r="AF24" s="134"/>
      <c r="AG24" s="132" t="s">
        <v>9</v>
      </c>
      <c r="AH24" s="133"/>
      <c r="AI24" s="133"/>
      <c r="AJ24" s="134"/>
      <c r="AK24" s="132" t="s">
        <v>10</v>
      </c>
      <c r="AL24" s="133"/>
      <c r="AM24" s="133"/>
      <c r="AN24" s="134"/>
      <c r="AO24" s="132" t="s">
        <v>11</v>
      </c>
      <c r="AP24" s="133"/>
      <c r="AQ24" s="133"/>
      <c r="AR24" s="134"/>
      <c r="AS24" s="132" t="s">
        <v>12</v>
      </c>
      <c r="AT24" s="133"/>
      <c r="AU24" s="133"/>
      <c r="AV24" s="134"/>
      <c r="AW24" s="132" t="s">
        <v>13</v>
      </c>
      <c r="AX24" s="133"/>
      <c r="AY24" s="133"/>
      <c r="AZ24" s="134"/>
    </row>
    <row r="25" spans="1:52" x14ac:dyDescent="0.35">
      <c r="A25" s="117" t="s">
        <v>14</v>
      </c>
      <c r="B25" s="117" t="s">
        <v>15</v>
      </c>
      <c r="C25" s="117" t="s">
        <v>0</v>
      </c>
      <c r="D25" s="117" t="s">
        <v>1</v>
      </c>
      <c r="E25" s="117">
        <v>1</v>
      </c>
      <c r="F25" s="117">
        <v>2</v>
      </c>
      <c r="G25" s="117">
        <v>3</v>
      </c>
      <c r="H25" s="117">
        <v>4</v>
      </c>
      <c r="I25" s="117">
        <v>1</v>
      </c>
      <c r="J25" s="117">
        <v>2</v>
      </c>
      <c r="K25" s="117">
        <v>3</v>
      </c>
      <c r="L25" s="117">
        <v>4</v>
      </c>
      <c r="M25" s="117">
        <v>1</v>
      </c>
      <c r="N25" s="117">
        <v>2</v>
      </c>
      <c r="O25" s="117">
        <v>3</v>
      </c>
      <c r="P25" s="117">
        <v>4</v>
      </c>
      <c r="Q25" s="117">
        <v>1</v>
      </c>
      <c r="R25" s="117">
        <v>2</v>
      </c>
      <c r="S25" s="117">
        <v>3</v>
      </c>
      <c r="T25" s="117">
        <v>4</v>
      </c>
      <c r="U25" s="117">
        <v>1</v>
      </c>
      <c r="V25" s="117">
        <v>2</v>
      </c>
      <c r="W25" s="117">
        <v>3</v>
      </c>
      <c r="X25" s="117">
        <v>4</v>
      </c>
      <c r="Y25" s="117">
        <v>1</v>
      </c>
      <c r="Z25" s="117">
        <v>2</v>
      </c>
      <c r="AA25" s="117">
        <v>3</v>
      </c>
      <c r="AB25" s="117">
        <v>4</v>
      </c>
      <c r="AC25" s="117">
        <v>1</v>
      </c>
      <c r="AD25" s="117">
        <v>2</v>
      </c>
      <c r="AE25" s="117">
        <v>3</v>
      </c>
      <c r="AF25" s="117">
        <v>4</v>
      </c>
      <c r="AG25" s="117">
        <v>1</v>
      </c>
      <c r="AH25" s="117">
        <v>2</v>
      </c>
      <c r="AI25" s="117">
        <v>3</v>
      </c>
      <c r="AJ25" s="117">
        <v>4</v>
      </c>
      <c r="AK25" s="117">
        <v>1</v>
      </c>
      <c r="AL25" s="117">
        <v>2</v>
      </c>
      <c r="AM25" s="117">
        <v>3</v>
      </c>
      <c r="AN25" s="117">
        <v>4</v>
      </c>
      <c r="AO25" s="117">
        <v>1</v>
      </c>
      <c r="AP25" s="117">
        <v>2</v>
      </c>
      <c r="AQ25" s="117">
        <v>3</v>
      </c>
      <c r="AR25" s="117">
        <v>4</v>
      </c>
      <c r="AS25" s="117">
        <v>1</v>
      </c>
      <c r="AT25" s="117">
        <v>2</v>
      </c>
      <c r="AU25" s="117">
        <v>3</v>
      </c>
      <c r="AV25" s="117">
        <v>4</v>
      </c>
      <c r="AW25" s="117">
        <v>1</v>
      </c>
      <c r="AX25" s="117">
        <v>2</v>
      </c>
      <c r="AY25" s="117">
        <v>3</v>
      </c>
      <c r="AZ25" s="117">
        <v>4</v>
      </c>
    </row>
    <row r="26" spans="1:52" ht="36" customHeight="1" x14ac:dyDescent="0.35">
      <c r="A26" s="18" t="s">
        <v>27</v>
      </c>
      <c r="B26" s="4" t="s">
        <v>36</v>
      </c>
      <c r="C26" s="5" t="s">
        <v>31</v>
      </c>
      <c r="D26" s="24" t="s">
        <v>40</v>
      </c>
      <c r="E26" s="14"/>
      <c r="F26" s="14"/>
      <c r="G26" s="14"/>
      <c r="H26" s="14"/>
      <c r="I26" s="14"/>
      <c r="J26" s="14"/>
      <c r="K26" s="14"/>
      <c r="L26" s="14"/>
      <c r="M26" s="14"/>
      <c r="N26" s="14"/>
      <c r="O26" s="14"/>
      <c r="P26" s="14"/>
      <c r="Q26" s="14"/>
      <c r="R26" s="14"/>
      <c r="S26" s="14"/>
      <c r="T26" s="14"/>
      <c r="U26" s="14"/>
      <c r="V26" s="14"/>
      <c r="W26" s="19"/>
      <c r="X26" s="19"/>
      <c r="Y26" s="14"/>
      <c r="Z26" s="14"/>
      <c r="AA26" s="19"/>
      <c r="AB26" s="19"/>
      <c r="AC26" s="14"/>
      <c r="AD26" s="14"/>
      <c r="AE26" s="19"/>
      <c r="AF26" s="19"/>
      <c r="AG26" s="14"/>
      <c r="AH26" s="14"/>
      <c r="AI26" s="19"/>
      <c r="AJ26" s="19"/>
      <c r="AK26" s="14"/>
      <c r="AL26" s="14"/>
      <c r="AM26" s="19"/>
      <c r="AN26" s="19"/>
      <c r="AO26" s="14"/>
      <c r="AP26" s="14"/>
      <c r="AQ26" s="19"/>
      <c r="AR26" s="19"/>
      <c r="AS26" s="14"/>
      <c r="AT26" s="14"/>
      <c r="AU26" s="14"/>
      <c r="AV26" s="19"/>
      <c r="AW26" s="19"/>
      <c r="AX26" s="19"/>
      <c r="AY26" s="19"/>
      <c r="AZ26" s="19"/>
    </row>
    <row r="27" spans="1:52" ht="36" customHeight="1" x14ac:dyDescent="0.35">
      <c r="A27" s="22" t="s">
        <v>28</v>
      </c>
      <c r="B27" s="4" t="s">
        <v>36</v>
      </c>
      <c r="C27" s="5" t="s">
        <v>33</v>
      </c>
      <c r="D27" s="24" t="s">
        <v>40</v>
      </c>
      <c r="E27" s="14"/>
      <c r="F27" s="14"/>
      <c r="G27" s="14"/>
      <c r="H27" s="14"/>
      <c r="I27" s="14"/>
      <c r="J27" s="14"/>
      <c r="K27" s="14"/>
      <c r="L27" s="14"/>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row>
    <row r="28" spans="1:52" ht="37.5" customHeight="1" x14ac:dyDescent="0.35">
      <c r="A28" s="20" t="s">
        <v>29</v>
      </c>
      <c r="B28" s="4" t="s">
        <v>36</v>
      </c>
      <c r="C28" s="5" t="s">
        <v>32</v>
      </c>
      <c r="D28" s="24" t="s">
        <v>40</v>
      </c>
      <c r="E28" s="14"/>
      <c r="F28" s="14"/>
      <c r="G28" s="14"/>
      <c r="H28" s="14"/>
      <c r="I28" s="14"/>
      <c r="J28" s="14"/>
      <c r="K28" s="14"/>
      <c r="L28" s="14"/>
      <c r="M28" s="14"/>
      <c r="N28" s="14"/>
      <c r="O28" s="14"/>
      <c r="P28" s="14"/>
      <c r="Q28" s="14"/>
      <c r="R28" s="14"/>
      <c r="S28" s="14"/>
      <c r="T28" s="14"/>
      <c r="U28" s="14"/>
      <c r="V28" s="21"/>
      <c r="W28" s="21"/>
      <c r="X28" s="21"/>
      <c r="Y28" s="14"/>
      <c r="Z28" s="14"/>
      <c r="AA28" s="14"/>
      <c r="AB28" s="21"/>
      <c r="AC28" s="21"/>
      <c r="AD28" s="21"/>
      <c r="AE28" s="14"/>
      <c r="AF28" s="14"/>
      <c r="AG28" s="14"/>
      <c r="AH28" s="14"/>
      <c r="AI28" s="14"/>
      <c r="AJ28" s="14"/>
      <c r="AK28" s="14"/>
      <c r="AL28" s="14"/>
      <c r="AM28" s="14"/>
      <c r="AN28" s="14"/>
      <c r="AO28" s="14"/>
      <c r="AP28" s="14"/>
      <c r="AQ28" s="14"/>
      <c r="AR28" s="14"/>
      <c r="AS28" s="14"/>
      <c r="AT28" s="14"/>
      <c r="AU28" s="14"/>
      <c r="AV28" s="21"/>
      <c r="AW28" s="14"/>
      <c r="AX28" s="14"/>
      <c r="AY28" s="21"/>
      <c r="AZ28" s="21"/>
    </row>
    <row r="29" spans="1:52" ht="40.5" customHeight="1" x14ac:dyDescent="0.35">
      <c r="A29" s="25" t="s">
        <v>37</v>
      </c>
      <c r="B29" s="4" t="s">
        <v>36</v>
      </c>
      <c r="C29" s="5" t="s">
        <v>38</v>
      </c>
      <c r="D29" s="24" t="s">
        <v>39</v>
      </c>
      <c r="E29" s="14"/>
      <c r="F29" s="14"/>
      <c r="G29" s="14"/>
      <c r="H29" s="14"/>
      <c r="I29" s="14"/>
      <c r="J29" s="14"/>
      <c r="K29" s="14"/>
      <c r="L29" s="14"/>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row>
    <row r="36" spans="1:52" x14ac:dyDescent="0.35">
      <c r="A36" s="118"/>
      <c r="B36" s="118"/>
      <c r="C36" s="118"/>
      <c r="D36" s="118"/>
      <c r="E36" s="137" t="s">
        <v>2</v>
      </c>
      <c r="F36" s="137"/>
      <c r="G36" s="137"/>
      <c r="H36" s="137"/>
      <c r="I36" s="137" t="s">
        <v>3</v>
      </c>
      <c r="J36" s="137"/>
      <c r="K36" s="137"/>
      <c r="L36" s="137"/>
      <c r="M36" s="137" t="s">
        <v>4</v>
      </c>
      <c r="N36" s="137"/>
      <c r="O36" s="137"/>
      <c r="P36" s="137"/>
      <c r="Q36" s="137" t="s">
        <v>5</v>
      </c>
      <c r="R36" s="137"/>
      <c r="S36" s="137"/>
      <c r="T36" s="137"/>
      <c r="U36" s="137" t="s">
        <v>6</v>
      </c>
      <c r="V36" s="137"/>
      <c r="W36" s="137"/>
      <c r="X36" s="137"/>
      <c r="Y36" s="137" t="s">
        <v>7</v>
      </c>
      <c r="Z36" s="137"/>
      <c r="AA36" s="137"/>
      <c r="AB36" s="137"/>
      <c r="AC36" s="137" t="s">
        <v>8</v>
      </c>
      <c r="AD36" s="137"/>
      <c r="AE36" s="137"/>
      <c r="AF36" s="137"/>
      <c r="AG36" s="137" t="s">
        <v>9</v>
      </c>
      <c r="AH36" s="137"/>
      <c r="AI36" s="137"/>
      <c r="AJ36" s="137"/>
      <c r="AK36" s="137" t="s">
        <v>10</v>
      </c>
      <c r="AL36" s="137"/>
      <c r="AM36" s="137"/>
      <c r="AN36" s="137"/>
      <c r="AO36" s="137" t="s">
        <v>11</v>
      </c>
      <c r="AP36" s="137"/>
      <c r="AQ36" s="137"/>
      <c r="AR36" s="137"/>
      <c r="AS36" s="137" t="s">
        <v>12</v>
      </c>
      <c r="AT36" s="137"/>
      <c r="AU36" s="137"/>
      <c r="AV36" s="137"/>
      <c r="AW36" s="137" t="s">
        <v>13</v>
      </c>
      <c r="AX36" s="137"/>
      <c r="AY36" s="137"/>
      <c r="AZ36" s="137"/>
    </row>
    <row r="37" spans="1:52" x14ac:dyDescent="0.35">
      <c r="A37" s="117" t="s">
        <v>14</v>
      </c>
      <c r="B37" s="117" t="s">
        <v>15</v>
      </c>
      <c r="C37" s="117" t="s">
        <v>0</v>
      </c>
      <c r="D37" s="117" t="s">
        <v>1</v>
      </c>
      <c r="E37" s="117">
        <v>1</v>
      </c>
      <c r="F37" s="117">
        <v>2</v>
      </c>
      <c r="G37" s="117">
        <v>3</v>
      </c>
      <c r="H37" s="117">
        <v>4</v>
      </c>
      <c r="I37" s="117">
        <v>1</v>
      </c>
      <c r="J37" s="117">
        <v>2</v>
      </c>
      <c r="K37" s="117">
        <v>3</v>
      </c>
      <c r="L37" s="117">
        <v>4</v>
      </c>
      <c r="M37" s="117">
        <v>1</v>
      </c>
      <c r="N37" s="117">
        <v>2</v>
      </c>
      <c r="O37" s="117">
        <v>3</v>
      </c>
      <c r="P37" s="117">
        <v>4</v>
      </c>
      <c r="Q37" s="117">
        <v>1</v>
      </c>
      <c r="R37" s="117">
        <v>2</v>
      </c>
      <c r="S37" s="117">
        <v>3</v>
      </c>
      <c r="T37" s="117">
        <v>4</v>
      </c>
      <c r="U37" s="117">
        <v>1</v>
      </c>
      <c r="V37" s="117">
        <v>2</v>
      </c>
      <c r="W37" s="117">
        <v>3</v>
      </c>
      <c r="X37" s="117">
        <v>4</v>
      </c>
      <c r="Y37" s="117">
        <v>1</v>
      </c>
      <c r="Z37" s="117">
        <v>2</v>
      </c>
      <c r="AA37" s="117">
        <v>3</v>
      </c>
      <c r="AB37" s="117">
        <v>4</v>
      </c>
      <c r="AC37" s="117">
        <v>1</v>
      </c>
      <c r="AD37" s="117">
        <v>2</v>
      </c>
      <c r="AE37" s="117">
        <v>3</v>
      </c>
      <c r="AF37" s="117">
        <v>4</v>
      </c>
      <c r="AG37" s="117">
        <v>1</v>
      </c>
      <c r="AH37" s="117">
        <v>2</v>
      </c>
      <c r="AI37" s="117">
        <v>3</v>
      </c>
      <c r="AJ37" s="117">
        <v>4</v>
      </c>
      <c r="AK37" s="117">
        <v>1</v>
      </c>
      <c r="AL37" s="117">
        <v>2</v>
      </c>
      <c r="AM37" s="117">
        <v>3</v>
      </c>
      <c r="AN37" s="117">
        <v>4</v>
      </c>
      <c r="AO37" s="117">
        <v>1</v>
      </c>
      <c r="AP37" s="117">
        <v>2</v>
      </c>
      <c r="AQ37" s="117">
        <v>3</v>
      </c>
      <c r="AR37" s="117">
        <v>4</v>
      </c>
      <c r="AS37" s="117">
        <v>1</v>
      </c>
      <c r="AT37" s="117">
        <v>2</v>
      </c>
      <c r="AU37" s="117">
        <v>3</v>
      </c>
      <c r="AV37" s="117">
        <v>4</v>
      </c>
      <c r="AW37" s="117">
        <v>1</v>
      </c>
      <c r="AX37" s="117">
        <v>2</v>
      </c>
      <c r="AY37" s="117">
        <v>3</v>
      </c>
      <c r="AZ37" s="117">
        <v>4</v>
      </c>
    </row>
    <row r="38" spans="1:52" ht="37.5" customHeight="1" x14ac:dyDescent="0.35">
      <c r="A38" s="135" t="s">
        <v>16</v>
      </c>
      <c r="B38" s="4" t="s">
        <v>17</v>
      </c>
      <c r="C38" s="5" t="s">
        <v>20</v>
      </c>
      <c r="D38" s="24" t="s">
        <v>40</v>
      </c>
      <c r="E38" s="14"/>
      <c r="F38" s="14"/>
      <c r="G38" s="14"/>
      <c r="H38" s="14"/>
      <c r="I38" s="14"/>
      <c r="J38" s="14"/>
      <c r="K38" s="14"/>
      <c r="L38" s="14"/>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row>
    <row r="39" spans="1:52" ht="37.5" customHeight="1" x14ac:dyDescent="0.35">
      <c r="A39" s="135"/>
      <c r="B39" s="4" t="s">
        <v>17</v>
      </c>
      <c r="C39" s="5" t="s">
        <v>21</v>
      </c>
      <c r="D39" s="24" t="s">
        <v>40</v>
      </c>
      <c r="E39" s="14"/>
      <c r="F39" s="14"/>
      <c r="G39" s="14"/>
      <c r="H39" s="14"/>
      <c r="I39" s="14"/>
      <c r="J39" s="14"/>
      <c r="K39" s="14"/>
      <c r="L39" s="14"/>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row>
    <row r="40" spans="1:52" ht="37.5" customHeight="1" x14ac:dyDescent="0.35">
      <c r="A40" s="136" t="s">
        <v>19</v>
      </c>
      <c r="B40" s="4" t="s">
        <v>17</v>
      </c>
      <c r="C40" s="5" t="s">
        <v>20</v>
      </c>
      <c r="D40" s="24" t="s">
        <v>40</v>
      </c>
      <c r="E40" s="14"/>
      <c r="F40" s="14"/>
      <c r="G40" s="14"/>
      <c r="H40" s="14"/>
      <c r="I40" s="14"/>
      <c r="J40" s="14"/>
      <c r="K40" s="14"/>
      <c r="L40" s="14"/>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row>
    <row r="41" spans="1:52" ht="37.5" customHeight="1" x14ac:dyDescent="0.35">
      <c r="A41" s="136"/>
      <c r="B41" s="4" t="s">
        <v>17</v>
      </c>
      <c r="C41" s="9" t="s">
        <v>22</v>
      </c>
      <c r="D41" s="24" t="s">
        <v>40</v>
      </c>
      <c r="E41" s="14"/>
      <c r="F41" s="14"/>
      <c r="G41" s="14"/>
      <c r="H41" s="14"/>
      <c r="I41" s="14"/>
      <c r="J41" s="14"/>
      <c r="K41" s="14"/>
      <c r="L41" s="14"/>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row>
    <row r="42" spans="1:52" ht="44.5" customHeight="1" x14ac:dyDescent="0.35">
      <c r="A42" s="15" t="s">
        <v>34</v>
      </c>
      <c r="B42" s="4" t="s">
        <v>17</v>
      </c>
      <c r="C42" s="9" t="s">
        <v>35</v>
      </c>
      <c r="D42" s="24" t="s">
        <v>40</v>
      </c>
      <c r="E42" s="14"/>
      <c r="F42" s="14"/>
      <c r="G42" s="14"/>
      <c r="H42" s="14"/>
      <c r="I42" s="14"/>
      <c r="J42" s="14"/>
      <c r="K42" s="14"/>
      <c r="L42" s="14"/>
      <c r="M42" s="14"/>
      <c r="N42" s="14"/>
      <c r="O42" s="14"/>
      <c r="P42" s="14"/>
      <c r="Q42" s="16"/>
      <c r="R42" s="16"/>
      <c r="S42" s="14"/>
      <c r="T42" s="14"/>
      <c r="U42" s="16"/>
      <c r="V42" s="16"/>
      <c r="W42" s="14"/>
      <c r="X42" s="14"/>
      <c r="Y42" s="16"/>
      <c r="Z42" s="16"/>
      <c r="AA42" s="14"/>
      <c r="AB42" s="14"/>
      <c r="AC42" s="16"/>
      <c r="AD42" s="16"/>
      <c r="AE42" s="14"/>
      <c r="AF42" s="14"/>
      <c r="AG42" s="16"/>
      <c r="AH42" s="16"/>
      <c r="AI42" s="14"/>
      <c r="AJ42" s="14"/>
      <c r="AK42" s="16"/>
      <c r="AL42" s="16"/>
      <c r="AM42" s="14"/>
      <c r="AN42" s="14"/>
      <c r="AO42" s="16"/>
      <c r="AP42" s="16"/>
      <c r="AQ42" s="14"/>
      <c r="AR42" s="2"/>
      <c r="AS42" s="16"/>
      <c r="AT42" s="16"/>
      <c r="AU42" s="14"/>
      <c r="AV42" s="14"/>
      <c r="AW42" s="16"/>
      <c r="AX42" s="16"/>
      <c r="AY42" s="16"/>
      <c r="AZ42" s="16"/>
    </row>
    <row r="43" spans="1:52" ht="50" customHeight="1" x14ac:dyDescent="0.35">
      <c r="A43" s="27" t="s">
        <v>45</v>
      </c>
      <c r="B43" s="4" t="s">
        <v>17</v>
      </c>
      <c r="C43" s="9" t="s">
        <v>41</v>
      </c>
      <c r="D43" s="24" t="s">
        <v>40</v>
      </c>
      <c r="E43" s="14"/>
      <c r="F43" s="14"/>
      <c r="G43" s="14"/>
      <c r="H43" s="14"/>
      <c r="I43" s="14"/>
      <c r="J43" s="14"/>
      <c r="K43" s="14"/>
      <c r="L43" s="14"/>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9"/>
      <c r="AS43" s="28"/>
      <c r="AT43" s="28"/>
      <c r="AU43" s="28"/>
      <c r="AV43" s="28"/>
      <c r="AW43" s="28"/>
      <c r="AX43" s="28"/>
      <c r="AY43" s="28"/>
      <c r="AZ43" s="28"/>
    </row>
    <row r="44" spans="1:52" ht="37.5" customHeight="1" x14ac:dyDescent="0.35">
      <c r="A44" s="11" t="s">
        <v>24</v>
      </c>
      <c r="B44" s="4" t="s">
        <v>17</v>
      </c>
      <c r="C44" s="9" t="s">
        <v>23</v>
      </c>
      <c r="D44" s="4" t="s">
        <v>18</v>
      </c>
      <c r="E44" s="14"/>
      <c r="F44" s="14"/>
      <c r="G44" s="14"/>
      <c r="H44" s="14"/>
      <c r="I44" s="14"/>
      <c r="J44" s="14"/>
      <c r="K44" s="14"/>
      <c r="L44" s="14"/>
      <c r="M44" s="14"/>
      <c r="N44" s="14"/>
      <c r="O44" s="14"/>
      <c r="P44" s="7"/>
      <c r="Q44" s="10"/>
      <c r="R44" s="10"/>
      <c r="S44" s="14"/>
      <c r="T44" s="7"/>
      <c r="U44" s="10"/>
      <c r="V44" s="10"/>
      <c r="W44" s="14"/>
      <c r="X44" s="7"/>
      <c r="Y44" s="10"/>
      <c r="Z44" s="10"/>
      <c r="AA44" s="14"/>
      <c r="AB44" s="7"/>
      <c r="AC44" s="10"/>
      <c r="AD44" s="10"/>
      <c r="AE44" s="14"/>
      <c r="AF44" s="7"/>
      <c r="AG44" s="10"/>
      <c r="AH44" s="10"/>
      <c r="AI44" s="14"/>
      <c r="AJ44" s="7"/>
      <c r="AK44" s="10"/>
      <c r="AL44" s="10"/>
      <c r="AM44" s="14"/>
      <c r="AN44" s="7"/>
      <c r="AO44" s="10"/>
      <c r="AP44" s="10"/>
      <c r="AQ44" s="14"/>
      <c r="AR44" s="7"/>
      <c r="AS44" s="10"/>
      <c r="AT44" s="10"/>
      <c r="AU44" s="14"/>
      <c r="AV44" s="7"/>
      <c r="AW44" s="10"/>
      <c r="AX44" s="10"/>
      <c r="AY44" s="10"/>
      <c r="AZ44" s="10"/>
    </row>
    <row r="45" spans="1:52" ht="37.5" customHeight="1" x14ac:dyDescent="0.35">
      <c r="A45" s="12" t="s">
        <v>25</v>
      </c>
      <c r="B45" s="4" t="s">
        <v>17</v>
      </c>
      <c r="C45" s="9" t="s">
        <v>26</v>
      </c>
      <c r="D45" s="4" t="s">
        <v>18</v>
      </c>
      <c r="E45" s="17"/>
      <c r="F45" s="17"/>
      <c r="G45" s="17"/>
      <c r="H45" s="17"/>
      <c r="I45" s="17"/>
      <c r="J45" s="17"/>
      <c r="K45" s="17"/>
      <c r="L45" s="17"/>
      <c r="M45" s="2"/>
      <c r="N45" s="2"/>
      <c r="O45" s="2"/>
      <c r="P45" s="13"/>
      <c r="Q45" s="2"/>
      <c r="R45" s="2"/>
      <c r="S45" s="2"/>
      <c r="T45" s="13"/>
      <c r="U45" s="2"/>
      <c r="V45" s="2"/>
      <c r="W45" s="2"/>
      <c r="X45" s="13"/>
      <c r="Y45" s="2"/>
      <c r="Z45" s="2"/>
      <c r="AA45" s="2"/>
      <c r="AB45" s="13"/>
      <c r="AC45" s="2"/>
      <c r="AD45" s="2"/>
      <c r="AE45" s="2"/>
      <c r="AF45" s="13"/>
      <c r="AG45" s="2"/>
      <c r="AH45" s="2"/>
      <c r="AI45" s="2"/>
      <c r="AJ45" s="13"/>
      <c r="AK45" s="2"/>
      <c r="AL45" s="2"/>
      <c r="AM45" s="2"/>
      <c r="AN45" s="13"/>
      <c r="AO45" s="2"/>
      <c r="AP45" s="2"/>
      <c r="AQ45" s="2"/>
      <c r="AR45" s="13"/>
      <c r="AS45" s="2"/>
      <c r="AT45" s="2"/>
      <c r="AU45" s="2"/>
      <c r="AV45" s="13"/>
      <c r="AW45" s="2"/>
      <c r="AX45" s="2"/>
      <c r="AY45" s="2"/>
      <c r="AZ45" s="2"/>
    </row>
    <row r="46" spans="1:52" ht="37.5" customHeight="1" x14ac:dyDescent="0.35">
      <c r="A46" s="18" t="s">
        <v>27</v>
      </c>
      <c r="B46" s="4" t="s">
        <v>30</v>
      </c>
      <c r="C46" s="5" t="s">
        <v>31</v>
      </c>
      <c r="D46" s="24" t="s">
        <v>40</v>
      </c>
      <c r="E46" s="14"/>
      <c r="F46" s="14"/>
      <c r="G46" s="14"/>
      <c r="H46" s="14"/>
      <c r="I46" s="14"/>
      <c r="J46" s="14"/>
      <c r="K46" s="14"/>
      <c r="L46" s="14"/>
      <c r="M46" s="14"/>
      <c r="N46" s="14"/>
      <c r="O46" s="14"/>
      <c r="P46" s="14"/>
      <c r="Q46" s="14"/>
      <c r="R46" s="14"/>
      <c r="S46" s="19"/>
      <c r="T46" s="19"/>
      <c r="U46" s="14"/>
      <c r="V46" s="14"/>
      <c r="W46" s="19"/>
      <c r="X46" s="19"/>
      <c r="Y46" s="14"/>
      <c r="Z46" s="14"/>
      <c r="AA46" s="19"/>
      <c r="AB46" s="19"/>
      <c r="AC46" s="14"/>
      <c r="AD46" s="14"/>
      <c r="AE46" s="19"/>
      <c r="AF46" s="19"/>
      <c r="AG46" s="14"/>
      <c r="AH46" s="14"/>
      <c r="AI46" s="19"/>
      <c r="AJ46" s="19"/>
      <c r="AK46" s="14"/>
      <c r="AL46" s="14"/>
      <c r="AM46" s="19"/>
      <c r="AN46" s="19"/>
      <c r="AO46" s="14"/>
      <c r="AP46" s="14"/>
      <c r="AQ46" s="19"/>
      <c r="AR46" s="19"/>
      <c r="AS46" s="14"/>
      <c r="AT46" s="14"/>
      <c r="AU46" s="14"/>
      <c r="AV46" s="19"/>
      <c r="AW46" s="19"/>
      <c r="AX46" s="19"/>
      <c r="AY46" s="19"/>
      <c r="AZ46" s="19"/>
    </row>
    <row r="47" spans="1:52" ht="37.5" customHeight="1" x14ac:dyDescent="0.35">
      <c r="A47" s="22" t="s">
        <v>28</v>
      </c>
      <c r="B47" s="4" t="s">
        <v>30</v>
      </c>
      <c r="C47" s="5" t="s">
        <v>42</v>
      </c>
      <c r="D47" s="24" t="s">
        <v>40</v>
      </c>
      <c r="E47" s="14"/>
      <c r="F47" s="14"/>
      <c r="G47" s="14"/>
      <c r="H47" s="14"/>
      <c r="I47" s="14"/>
      <c r="J47" s="14"/>
      <c r="K47" s="14"/>
      <c r="L47" s="14"/>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row>
    <row r="48" spans="1:52" ht="37.5" customHeight="1" x14ac:dyDescent="0.35">
      <c r="A48" s="30" t="s">
        <v>44</v>
      </c>
      <c r="B48" s="4" t="s">
        <v>30</v>
      </c>
      <c r="C48" s="5" t="s">
        <v>43</v>
      </c>
      <c r="D48" s="24" t="s">
        <v>40</v>
      </c>
      <c r="E48" s="14"/>
      <c r="F48" s="14"/>
      <c r="G48" s="14"/>
      <c r="H48" s="14"/>
      <c r="I48" s="14"/>
      <c r="J48" s="14"/>
      <c r="K48" s="14"/>
      <c r="L48" s="14"/>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row>
    <row r="49" spans="1:52" ht="37.5" customHeight="1" x14ac:dyDescent="0.35">
      <c r="A49" s="18" t="s">
        <v>27</v>
      </c>
      <c r="B49" s="4" t="s">
        <v>36</v>
      </c>
      <c r="C49" s="5" t="s">
        <v>31</v>
      </c>
      <c r="D49" s="24" t="s">
        <v>40</v>
      </c>
      <c r="E49" s="14"/>
      <c r="F49" s="14"/>
      <c r="G49" s="14"/>
      <c r="H49" s="14"/>
      <c r="I49" s="14"/>
      <c r="J49" s="14"/>
      <c r="K49" s="14"/>
      <c r="L49" s="14"/>
      <c r="M49" s="14"/>
      <c r="N49" s="14"/>
      <c r="O49" s="14"/>
      <c r="P49" s="14"/>
      <c r="Q49" s="14"/>
      <c r="R49" s="14"/>
      <c r="S49" s="19"/>
      <c r="T49" s="19"/>
      <c r="U49" s="14"/>
      <c r="V49" s="14"/>
      <c r="W49" s="19"/>
      <c r="X49" s="19"/>
      <c r="Y49" s="14"/>
      <c r="Z49" s="14"/>
      <c r="AA49" s="19"/>
      <c r="AB49" s="19"/>
      <c r="AC49" s="14"/>
      <c r="AD49" s="14"/>
      <c r="AE49" s="19"/>
      <c r="AF49" s="19"/>
      <c r="AG49" s="14"/>
      <c r="AH49" s="14"/>
      <c r="AI49" s="19"/>
      <c r="AJ49" s="19"/>
      <c r="AK49" s="14"/>
      <c r="AL49" s="14"/>
      <c r="AM49" s="19"/>
      <c r="AN49" s="19"/>
      <c r="AO49" s="14"/>
      <c r="AP49" s="14"/>
      <c r="AQ49" s="19"/>
      <c r="AR49" s="19"/>
      <c r="AS49" s="14"/>
      <c r="AT49" s="14"/>
      <c r="AU49" s="14"/>
      <c r="AV49" s="19"/>
      <c r="AW49" s="19"/>
      <c r="AX49" s="19"/>
      <c r="AY49" s="19"/>
      <c r="AZ49" s="19"/>
    </row>
    <row r="50" spans="1:52" ht="37.5" customHeight="1" x14ac:dyDescent="0.35">
      <c r="A50" s="22" t="s">
        <v>28</v>
      </c>
      <c r="B50" s="4" t="s">
        <v>36</v>
      </c>
      <c r="C50" s="5" t="s">
        <v>33</v>
      </c>
      <c r="D50" s="24" t="s">
        <v>40</v>
      </c>
      <c r="E50" s="14"/>
      <c r="F50" s="14"/>
      <c r="G50" s="14"/>
      <c r="H50" s="14"/>
      <c r="I50" s="14"/>
      <c r="J50" s="14"/>
      <c r="K50" s="14"/>
      <c r="L50" s="14"/>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row>
    <row r="51" spans="1:52" ht="37.5" customHeight="1" x14ac:dyDescent="0.35">
      <c r="A51" s="20" t="s">
        <v>29</v>
      </c>
      <c r="B51" s="4" t="s">
        <v>36</v>
      </c>
      <c r="C51" s="5" t="s">
        <v>32</v>
      </c>
      <c r="D51" s="24" t="s">
        <v>40</v>
      </c>
      <c r="E51" s="14"/>
      <c r="F51" s="14"/>
      <c r="G51" s="14"/>
      <c r="H51" s="14"/>
      <c r="I51" s="14"/>
      <c r="J51" s="14"/>
      <c r="K51" s="14"/>
      <c r="L51" s="14"/>
      <c r="M51" s="14"/>
      <c r="N51" s="14"/>
      <c r="O51" s="14"/>
      <c r="P51" s="14"/>
      <c r="Q51" s="14"/>
      <c r="R51" s="14"/>
      <c r="S51" s="14"/>
      <c r="T51" s="14"/>
      <c r="U51" s="14"/>
      <c r="V51" s="21"/>
      <c r="W51" s="21"/>
      <c r="X51" s="21"/>
      <c r="Y51" s="14"/>
      <c r="Z51" s="14"/>
      <c r="AA51" s="14"/>
      <c r="AB51" s="21"/>
      <c r="AC51" s="21"/>
      <c r="AD51" s="21"/>
      <c r="AE51" s="14"/>
      <c r="AF51" s="14"/>
      <c r="AG51" s="14"/>
      <c r="AH51" s="14"/>
      <c r="AI51" s="14"/>
      <c r="AJ51" s="14"/>
      <c r="AK51" s="14"/>
      <c r="AL51" s="14"/>
      <c r="AM51" s="14"/>
      <c r="AN51" s="14"/>
      <c r="AO51" s="14"/>
      <c r="AP51" s="14"/>
      <c r="AQ51" s="14"/>
      <c r="AR51" s="14"/>
      <c r="AS51" s="14"/>
      <c r="AT51" s="14"/>
      <c r="AU51" s="14"/>
      <c r="AV51" s="21"/>
      <c r="AW51" s="14"/>
      <c r="AX51" s="14"/>
      <c r="AY51" s="21"/>
      <c r="AZ51" s="21"/>
    </row>
    <row r="52" spans="1:52" ht="43" customHeight="1" x14ac:dyDescent="0.35">
      <c r="A52" s="25" t="s">
        <v>37</v>
      </c>
      <c r="B52" s="4" t="s">
        <v>36</v>
      </c>
      <c r="C52" s="5" t="s">
        <v>38</v>
      </c>
      <c r="D52" s="24" t="s">
        <v>39</v>
      </c>
      <c r="E52" s="14"/>
      <c r="F52" s="14"/>
      <c r="G52" s="14"/>
      <c r="H52" s="14"/>
      <c r="I52" s="14"/>
      <c r="J52" s="14"/>
      <c r="K52" s="14"/>
      <c r="L52" s="14"/>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row>
  </sheetData>
  <mergeCells count="52">
    <mergeCell ref="AS36:AV36"/>
    <mergeCell ref="AW36:AZ36"/>
    <mergeCell ref="A38:A39"/>
    <mergeCell ref="A40:A41"/>
    <mergeCell ref="Y36:AB36"/>
    <mergeCell ref="AC36:AF36"/>
    <mergeCell ref="AG36:AJ36"/>
    <mergeCell ref="AK36:AN36"/>
    <mergeCell ref="AO36:AR36"/>
    <mergeCell ref="E36:H36"/>
    <mergeCell ref="I36:L36"/>
    <mergeCell ref="M36:P36"/>
    <mergeCell ref="Q36:T36"/>
    <mergeCell ref="U36:X36"/>
    <mergeCell ref="AS17:AV17"/>
    <mergeCell ref="AW17:AZ17"/>
    <mergeCell ref="Y17:AB17"/>
    <mergeCell ref="AC17:AF17"/>
    <mergeCell ref="AG17:AJ17"/>
    <mergeCell ref="AK17:AN17"/>
    <mergeCell ref="AO17:AR17"/>
    <mergeCell ref="E17:H17"/>
    <mergeCell ref="I17:L17"/>
    <mergeCell ref="M17:P17"/>
    <mergeCell ref="Q17:T17"/>
    <mergeCell ref="U17:X17"/>
    <mergeCell ref="AO3:AR3"/>
    <mergeCell ref="AS3:AV3"/>
    <mergeCell ref="AW3:AZ3"/>
    <mergeCell ref="E3:H3"/>
    <mergeCell ref="I3:L3"/>
    <mergeCell ref="M3:P3"/>
    <mergeCell ref="Q3:T3"/>
    <mergeCell ref="U3:X3"/>
    <mergeCell ref="Y3:AB3"/>
    <mergeCell ref="A5:A6"/>
    <mergeCell ref="A7:A8"/>
    <mergeCell ref="AC3:AF3"/>
    <mergeCell ref="AG3:AJ3"/>
    <mergeCell ref="AK3:AN3"/>
    <mergeCell ref="E24:H24"/>
    <mergeCell ref="I24:L24"/>
    <mergeCell ref="M24:P24"/>
    <mergeCell ref="Q24:T24"/>
    <mergeCell ref="U24:X24"/>
    <mergeCell ref="AS24:AV24"/>
    <mergeCell ref="AW24:AZ24"/>
    <mergeCell ref="Y24:AB24"/>
    <mergeCell ref="AC24:AF24"/>
    <mergeCell ref="AG24:AJ24"/>
    <mergeCell ref="AK24:AN24"/>
    <mergeCell ref="AO24:AR24"/>
  </mergeCells>
  <pageMargins left="0.7" right="0.7" top="0.75" bottom="0.75" header="0.3" footer="0.3"/>
  <pageSetup paperSize="9"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D74CC-1900-4417-8B95-A899E04EE37A}">
  <dimension ref="B3:G182"/>
  <sheetViews>
    <sheetView topLeftCell="A22" workbookViewId="0">
      <selection activeCell="M150" sqref="M150"/>
    </sheetView>
  </sheetViews>
  <sheetFormatPr baseColWidth="10" defaultRowHeight="14.5" x14ac:dyDescent="0.35"/>
  <cols>
    <col min="2" max="2" width="27.54296875" bestFit="1" customWidth="1"/>
    <col min="7" max="7" width="17" customWidth="1"/>
    <col min="10" max="10" width="27.54296875" bestFit="1" customWidth="1"/>
  </cols>
  <sheetData>
    <row r="3" spans="2:7" x14ac:dyDescent="0.35">
      <c r="B3" s="141" t="s">
        <v>17</v>
      </c>
      <c r="C3" s="141"/>
      <c r="D3" s="141"/>
      <c r="E3" s="141"/>
      <c r="F3" s="141"/>
      <c r="G3" s="141"/>
    </row>
    <row r="4" spans="2:7" x14ac:dyDescent="0.35">
      <c r="B4" s="142" t="s">
        <v>179</v>
      </c>
      <c r="C4" s="142"/>
      <c r="D4" s="142"/>
      <c r="E4" s="142"/>
      <c r="F4" s="142"/>
      <c r="G4" s="142"/>
    </row>
    <row r="5" spans="2:7" ht="32.5" customHeight="1" x14ac:dyDescent="0.35">
      <c r="B5" s="126" t="s">
        <v>164</v>
      </c>
      <c r="C5" s="138" t="s">
        <v>173</v>
      </c>
      <c r="D5" s="138"/>
      <c r="E5" s="138"/>
      <c r="F5" s="138"/>
      <c r="G5" s="138"/>
    </row>
    <row r="6" spans="2:7" ht="41.5" customHeight="1" x14ac:dyDescent="0.35">
      <c r="B6" s="126" t="s">
        <v>165</v>
      </c>
      <c r="C6" s="138" t="s">
        <v>180</v>
      </c>
      <c r="D6" s="138"/>
      <c r="E6" s="138"/>
      <c r="F6" s="138"/>
      <c r="G6" s="138"/>
    </row>
    <row r="7" spans="2:7" ht="42" customHeight="1" x14ac:dyDescent="0.35">
      <c r="B7" s="126" t="s">
        <v>166</v>
      </c>
      <c r="C7" s="138" t="s">
        <v>174</v>
      </c>
      <c r="D7" s="138"/>
      <c r="E7" s="138"/>
      <c r="F7" s="138"/>
      <c r="G7" s="138"/>
    </row>
    <row r="8" spans="2:7" ht="29" customHeight="1" x14ac:dyDescent="0.35">
      <c r="B8" s="126" t="s">
        <v>167</v>
      </c>
      <c r="C8" s="138" t="s">
        <v>176</v>
      </c>
      <c r="D8" s="138"/>
      <c r="E8" s="138"/>
      <c r="F8" s="138"/>
      <c r="G8" s="138"/>
    </row>
    <row r="9" spans="2:7" x14ac:dyDescent="0.35">
      <c r="B9" s="126" t="s">
        <v>146</v>
      </c>
      <c r="C9" s="138" t="s">
        <v>182</v>
      </c>
      <c r="D9" s="138"/>
      <c r="E9" s="138"/>
      <c r="F9" s="138"/>
      <c r="G9" s="138"/>
    </row>
    <row r="10" spans="2:7" x14ac:dyDescent="0.35">
      <c r="B10" s="126" t="s">
        <v>168</v>
      </c>
      <c r="C10" s="139">
        <v>0</v>
      </c>
      <c r="D10" s="138"/>
      <c r="E10" s="138"/>
      <c r="F10" s="138"/>
      <c r="G10" s="138"/>
    </row>
    <row r="11" spans="2:7" x14ac:dyDescent="0.35">
      <c r="B11" s="126" t="s">
        <v>169</v>
      </c>
      <c r="C11" s="140">
        <v>2</v>
      </c>
      <c r="D11" s="140"/>
      <c r="E11" s="140"/>
      <c r="F11" s="140"/>
      <c r="G11" s="140"/>
    </row>
    <row r="12" spans="2:7" x14ac:dyDescent="0.35">
      <c r="B12" s="126" t="s">
        <v>170</v>
      </c>
      <c r="C12" s="138" t="s">
        <v>18</v>
      </c>
      <c r="D12" s="138"/>
      <c r="E12" s="138"/>
      <c r="F12" s="138"/>
      <c r="G12" s="138"/>
    </row>
    <row r="13" spans="2:7" ht="26" customHeight="1" x14ac:dyDescent="0.35">
      <c r="B13" s="126" t="s">
        <v>171</v>
      </c>
      <c r="C13" s="138" t="s">
        <v>175</v>
      </c>
      <c r="D13" s="138"/>
      <c r="E13" s="138"/>
      <c r="F13" s="138"/>
      <c r="G13" s="138"/>
    </row>
    <row r="14" spans="2:7" ht="29.5" customHeight="1" x14ac:dyDescent="0.35">
      <c r="B14" s="126" t="s">
        <v>172</v>
      </c>
      <c r="C14" s="138" t="s">
        <v>177</v>
      </c>
      <c r="D14" s="138"/>
      <c r="E14" s="138"/>
      <c r="F14" s="138"/>
      <c r="G14" s="138"/>
    </row>
    <row r="15" spans="2:7" x14ac:dyDescent="0.35">
      <c r="B15" s="127"/>
      <c r="C15" s="127"/>
      <c r="D15" s="127"/>
      <c r="E15" s="127"/>
      <c r="F15" s="127"/>
      <c r="G15" s="127"/>
    </row>
    <row r="16" spans="2:7" x14ac:dyDescent="0.35">
      <c r="B16" s="141" t="s">
        <v>17</v>
      </c>
      <c r="C16" s="141"/>
      <c r="D16" s="141"/>
      <c r="E16" s="141"/>
      <c r="F16" s="141"/>
      <c r="G16" s="141"/>
    </row>
    <row r="17" spans="2:7" x14ac:dyDescent="0.35">
      <c r="B17" s="142" t="s">
        <v>181</v>
      </c>
      <c r="C17" s="142"/>
      <c r="D17" s="142"/>
      <c r="E17" s="142"/>
      <c r="F17" s="142"/>
      <c r="G17" s="142"/>
    </row>
    <row r="18" spans="2:7" ht="30.5" customHeight="1" x14ac:dyDescent="0.35">
      <c r="B18" s="126" t="s">
        <v>164</v>
      </c>
      <c r="C18" s="138" t="s">
        <v>173</v>
      </c>
      <c r="D18" s="138"/>
      <c r="E18" s="138"/>
      <c r="F18" s="138"/>
      <c r="G18" s="138"/>
    </row>
    <row r="19" spans="2:7" ht="31" customHeight="1" x14ac:dyDescent="0.35">
      <c r="B19" s="126" t="s">
        <v>165</v>
      </c>
      <c r="C19" s="138" t="s">
        <v>183</v>
      </c>
      <c r="D19" s="138"/>
      <c r="E19" s="138"/>
      <c r="F19" s="138"/>
      <c r="G19" s="138"/>
    </row>
    <row r="20" spans="2:7" ht="59" customHeight="1" x14ac:dyDescent="0.35">
      <c r="B20" s="126" t="s">
        <v>166</v>
      </c>
      <c r="C20" s="138" t="s">
        <v>184</v>
      </c>
      <c r="D20" s="138"/>
      <c r="E20" s="138"/>
      <c r="F20" s="138"/>
      <c r="G20" s="138"/>
    </row>
    <row r="21" spans="2:7" ht="34.5" customHeight="1" x14ac:dyDescent="0.35">
      <c r="B21" s="126" t="s">
        <v>167</v>
      </c>
      <c r="C21" s="138" t="s">
        <v>176</v>
      </c>
      <c r="D21" s="138"/>
      <c r="E21" s="138"/>
      <c r="F21" s="138"/>
      <c r="G21" s="138"/>
    </row>
    <row r="22" spans="2:7" ht="30.5" customHeight="1" x14ac:dyDescent="0.35">
      <c r="B22" s="126" t="s">
        <v>146</v>
      </c>
      <c r="C22" s="138" t="s">
        <v>190</v>
      </c>
      <c r="D22" s="138"/>
      <c r="E22" s="138"/>
      <c r="F22" s="138"/>
      <c r="G22" s="138"/>
    </row>
    <row r="23" spans="2:7" x14ac:dyDescent="0.35">
      <c r="B23" s="126" t="s">
        <v>168</v>
      </c>
      <c r="C23" s="139" t="s">
        <v>195</v>
      </c>
      <c r="D23" s="138"/>
      <c r="E23" s="138"/>
      <c r="F23" s="138"/>
      <c r="G23" s="138"/>
    </row>
    <row r="24" spans="2:7" x14ac:dyDescent="0.35">
      <c r="B24" s="126" t="s">
        <v>169</v>
      </c>
      <c r="C24" s="143">
        <v>3</v>
      </c>
      <c r="D24" s="143"/>
      <c r="E24" s="143"/>
      <c r="F24" s="143"/>
      <c r="G24" s="143"/>
    </row>
    <row r="25" spans="2:7" x14ac:dyDescent="0.35">
      <c r="B25" s="126" t="s">
        <v>170</v>
      </c>
      <c r="C25" s="138" t="s">
        <v>18</v>
      </c>
      <c r="D25" s="138"/>
      <c r="E25" s="138"/>
      <c r="F25" s="138"/>
      <c r="G25" s="138"/>
    </row>
    <row r="26" spans="2:7" ht="59.5" customHeight="1" x14ac:dyDescent="0.35">
      <c r="B26" s="126" t="s">
        <v>171</v>
      </c>
      <c r="C26" s="138" t="s">
        <v>185</v>
      </c>
      <c r="D26" s="138"/>
      <c r="E26" s="138"/>
      <c r="F26" s="138"/>
      <c r="G26" s="138"/>
    </row>
    <row r="27" spans="2:7" ht="32.5" customHeight="1" x14ac:dyDescent="0.35">
      <c r="B27" s="126" t="s">
        <v>172</v>
      </c>
      <c r="C27" s="138" t="s">
        <v>200</v>
      </c>
      <c r="D27" s="138"/>
      <c r="E27" s="138"/>
      <c r="F27" s="138"/>
      <c r="G27" s="138"/>
    </row>
    <row r="28" spans="2:7" x14ac:dyDescent="0.35">
      <c r="B28" s="127"/>
      <c r="C28" s="127"/>
      <c r="D28" s="127"/>
      <c r="E28" s="127"/>
      <c r="F28" s="127"/>
      <c r="G28" s="127"/>
    </row>
    <row r="29" spans="2:7" x14ac:dyDescent="0.35">
      <c r="B29" s="127"/>
      <c r="C29" s="127"/>
      <c r="D29" s="127"/>
      <c r="E29" s="127"/>
      <c r="F29" s="127"/>
      <c r="G29" s="127"/>
    </row>
    <row r="30" spans="2:7" x14ac:dyDescent="0.35">
      <c r="B30" s="127"/>
      <c r="C30" s="127"/>
      <c r="D30" s="127"/>
      <c r="E30" s="127"/>
      <c r="F30" s="127"/>
      <c r="G30" s="127"/>
    </row>
    <row r="31" spans="2:7" x14ac:dyDescent="0.35">
      <c r="B31" s="141" t="s">
        <v>17</v>
      </c>
      <c r="C31" s="141"/>
      <c r="D31" s="141"/>
      <c r="E31" s="141"/>
      <c r="F31" s="141"/>
      <c r="G31" s="141"/>
    </row>
    <row r="32" spans="2:7" x14ac:dyDescent="0.35">
      <c r="B32" s="142" t="s">
        <v>186</v>
      </c>
      <c r="C32" s="142"/>
      <c r="D32" s="142"/>
      <c r="E32" s="142"/>
      <c r="F32" s="142"/>
      <c r="G32" s="142"/>
    </row>
    <row r="33" spans="2:7" ht="28.5" customHeight="1" x14ac:dyDescent="0.35">
      <c r="B33" s="126" t="s">
        <v>164</v>
      </c>
      <c r="C33" s="138" t="s">
        <v>211</v>
      </c>
      <c r="D33" s="138"/>
      <c r="E33" s="138"/>
      <c r="F33" s="138"/>
      <c r="G33" s="138"/>
    </row>
    <row r="34" spans="2:7" ht="34.5" customHeight="1" x14ac:dyDescent="0.35">
      <c r="B34" s="126" t="s">
        <v>165</v>
      </c>
      <c r="C34" s="138" t="s">
        <v>187</v>
      </c>
      <c r="D34" s="138"/>
      <c r="E34" s="138"/>
      <c r="F34" s="138"/>
      <c r="G34" s="138"/>
    </row>
    <row r="35" spans="2:7" ht="31" customHeight="1" x14ac:dyDescent="0.35">
      <c r="B35" s="126" t="s">
        <v>166</v>
      </c>
      <c r="C35" s="138" t="s">
        <v>191</v>
      </c>
      <c r="D35" s="138"/>
      <c r="E35" s="138"/>
      <c r="F35" s="138"/>
      <c r="G35" s="138"/>
    </row>
    <row r="36" spans="2:7" x14ac:dyDescent="0.35">
      <c r="B36" s="126" t="s">
        <v>167</v>
      </c>
      <c r="C36" s="138" t="s">
        <v>188</v>
      </c>
      <c r="D36" s="138"/>
      <c r="E36" s="138"/>
      <c r="F36" s="138"/>
      <c r="G36" s="138"/>
    </row>
    <row r="37" spans="2:7" x14ac:dyDescent="0.35">
      <c r="B37" s="126" t="s">
        <v>146</v>
      </c>
      <c r="C37" s="138" t="s">
        <v>189</v>
      </c>
      <c r="D37" s="138"/>
      <c r="E37" s="138"/>
      <c r="F37" s="138"/>
      <c r="G37" s="138"/>
    </row>
    <row r="38" spans="2:7" x14ac:dyDescent="0.35">
      <c r="B38" s="126" t="s">
        <v>168</v>
      </c>
      <c r="C38" s="139">
        <v>0</v>
      </c>
      <c r="D38" s="138"/>
      <c r="E38" s="138"/>
      <c r="F38" s="138"/>
      <c r="G38" s="138"/>
    </row>
    <row r="39" spans="2:7" x14ac:dyDescent="0.35">
      <c r="B39" s="126" t="s">
        <v>169</v>
      </c>
      <c r="C39" s="140">
        <v>2</v>
      </c>
      <c r="D39" s="140"/>
      <c r="E39" s="140"/>
      <c r="F39" s="140"/>
      <c r="G39" s="140"/>
    </row>
    <row r="40" spans="2:7" x14ac:dyDescent="0.35">
      <c r="B40" s="126" t="s">
        <v>170</v>
      </c>
      <c r="C40" s="138" t="s">
        <v>18</v>
      </c>
      <c r="D40" s="138"/>
      <c r="E40" s="138"/>
      <c r="F40" s="138"/>
      <c r="G40" s="138"/>
    </row>
    <row r="41" spans="2:7" ht="58" customHeight="1" x14ac:dyDescent="0.35">
      <c r="B41" s="126" t="s">
        <v>171</v>
      </c>
      <c r="C41" s="138" t="s">
        <v>192</v>
      </c>
      <c r="D41" s="138"/>
      <c r="E41" s="138"/>
      <c r="F41" s="138"/>
      <c r="G41" s="138"/>
    </row>
    <row r="42" spans="2:7" ht="31.5" customHeight="1" x14ac:dyDescent="0.35">
      <c r="B42" s="126" t="s">
        <v>172</v>
      </c>
      <c r="C42" s="138" t="s">
        <v>193</v>
      </c>
      <c r="D42" s="138"/>
      <c r="E42" s="138"/>
      <c r="F42" s="138"/>
      <c r="G42" s="138"/>
    </row>
    <row r="43" spans="2:7" x14ac:dyDescent="0.35">
      <c r="B43" s="127"/>
      <c r="C43" s="127"/>
      <c r="D43" s="127"/>
      <c r="E43" s="127"/>
      <c r="F43" s="127"/>
      <c r="G43" s="127"/>
    </row>
    <row r="44" spans="2:7" x14ac:dyDescent="0.35">
      <c r="B44" s="127"/>
      <c r="C44" s="127"/>
      <c r="D44" s="127"/>
      <c r="E44" s="127"/>
      <c r="F44" s="127"/>
      <c r="G44" s="127"/>
    </row>
    <row r="45" spans="2:7" x14ac:dyDescent="0.35">
      <c r="B45" s="141" t="s">
        <v>17</v>
      </c>
      <c r="C45" s="141"/>
      <c r="D45" s="141"/>
      <c r="E45" s="141"/>
      <c r="F45" s="141"/>
      <c r="G45" s="141"/>
    </row>
    <row r="46" spans="2:7" x14ac:dyDescent="0.35">
      <c r="B46" s="142" t="s">
        <v>220</v>
      </c>
      <c r="C46" s="142"/>
      <c r="D46" s="142"/>
      <c r="E46" s="142"/>
      <c r="F46" s="142"/>
      <c r="G46" s="142"/>
    </row>
    <row r="47" spans="2:7" ht="30.5" customHeight="1" x14ac:dyDescent="0.35">
      <c r="B47" s="126" t="s">
        <v>164</v>
      </c>
      <c r="C47" s="138" t="s">
        <v>194</v>
      </c>
      <c r="D47" s="138"/>
      <c r="E47" s="138"/>
      <c r="F47" s="138"/>
      <c r="G47" s="138"/>
    </row>
    <row r="48" spans="2:7" ht="31" customHeight="1" x14ac:dyDescent="0.35">
      <c r="B48" s="126" t="s">
        <v>165</v>
      </c>
      <c r="C48" s="138" t="s">
        <v>196</v>
      </c>
      <c r="D48" s="138"/>
      <c r="E48" s="138"/>
      <c r="F48" s="138"/>
      <c r="G48" s="138"/>
    </row>
    <row r="49" spans="2:7" ht="28" customHeight="1" x14ac:dyDescent="0.35">
      <c r="B49" s="126" t="s">
        <v>166</v>
      </c>
      <c r="C49" s="138" t="s">
        <v>197</v>
      </c>
      <c r="D49" s="138"/>
      <c r="E49" s="138"/>
      <c r="F49" s="138"/>
      <c r="G49" s="138"/>
    </row>
    <row r="50" spans="2:7" ht="29" customHeight="1" x14ac:dyDescent="0.35">
      <c r="B50" s="126" t="s">
        <v>167</v>
      </c>
      <c r="C50" s="138" t="s">
        <v>198</v>
      </c>
      <c r="D50" s="138"/>
      <c r="E50" s="138"/>
      <c r="F50" s="138"/>
      <c r="G50" s="138"/>
    </row>
    <row r="51" spans="2:7" ht="28" customHeight="1" x14ac:dyDescent="0.35">
      <c r="B51" s="126" t="s">
        <v>146</v>
      </c>
      <c r="C51" s="138" t="s">
        <v>190</v>
      </c>
      <c r="D51" s="138"/>
      <c r="E51" s="138"/>
      <c r="F51" s="138"/>
      <c r="G51" s="138"/>
    </row>
    <row r="52" spans="2:7" ht="14.5" customHeight="1" x14ac:dyDescent="0.35">
      <c r="B52" s="126" t="s">
        <v>168</v>
      </c>
      <c r="C52" s="139" t="s">
        <v>195</v>
      </c>
      <c r="D52" s="138"/>
      <c r="E52" s="138"/>
      <c r="F52" s="138"/>
      <c r="G52" s="138"/>
    </row>
    <row r="53" spans="2:7" x14ac:dyDescent="0.35">
      <c r="B53" s="126" t="s">
        <v>169</v>
      </c>
      <c r="C53" s="143">
        <v>3</v>
      </c>
      <c r="D53" s="143"/>
      <c r="E53" s="143"/>
      <c r="F53" s="143"/>
      <c r="G53" s="143"/>
    </row>
    <row r="54" spans="2:7" x14ac:dyDescent="0.35">
      <c r="B54" s="126" t="s">
        <v>170</v>
      </c>
      <c r="C54" s="138" t="s">
        <v>18</v>
      </c>
      <c r="D54" s="138"/>
      <c r="E54" s="138"/>
      <c r="F54" s="138"/>
      <c r="G54" s="138"/>
    </row>
    <row r="55" spans="2:7" ht="51.5" customHeight="1" x14ac:dyDescent="0.35">
      <c r="B55" s="126" t="s">
        <v>171</v>
      </c>
      <c r="C55" s="138" t="s">
        <v>199</v>
      </c>
      <c r="D55" s="138"/>
      <c r="E55" s="138"/>
      <c r="F55" s="138"/>
      <c r="G55" s="138"/>
    </row>
    <row r="56" spans="2:7" ht="70" customHeight="1" x14ac:dyDescent="0.35">
      <c r="B56" s="126" t="s">
        <v>172</v>
      </c>
      <c r="C56" s="138" t="s">
        <v>202</v>
      </c>
      <c r="D56" s="138"/>
      <c r="E56" s="138"/>
      <c r="F56" s="138"/>
      <c r="G56" s="138"/>
    </row>
    <row r="59" spans="2:7" x14ac:dyDescent="0.35">
      <c r="B59" s="141" t="s">
        <v>17</v>
      </c>
      <c r="C59" s="141"/>
      <c r="D59" s="141"/>
      <c r="E59" s="141"/>
      <c r="F59" s="141"/>
      <c r="G59" s="141"/>
    </row>
    <row r="60" spans="2:7" x14ac:dyDescent="0.35">
      <c r="B60" s="142" t="s">
        <v>203</v>
      </c>
      <c r="C60" s="142"/>
      <c r="D60" s="142"/>
      <c r="E60" s="142"/>
      <c r="F60" s="142"/>
      <c r="G60" s="142"/>
    </row>
    <row r="61" spans="2:7" ht="46.5" customHeight="1" x14ac:dyDescent="0.35">
      <c r="B61" s="126" t="s">
        <v>164</v>
      </c>
      <c r="C61" s="138" t="s">
        <v>210</v>
      </c>
      <c r="D61" s="138"/>
      <c r="E61" s="138"/>
      <c r="F61" s="138"/>
      <c r="G61" s="138"/>
    </row>
    <row r="62" spans="2:7" ht="35.5" customHeight="1" x14ac:dyDescent="0.35">
      <c r="B62" s="126" t="s">
        <v>165</v>
      </c>
      <c r="C62" s="138" t="s">
        <v>204</v>
      </c>
      <c r="D62" s="138"/>
      <c r="E62" s="138"/>
      <c r="F62" s="138"/>
      <c r="G62" s="138"/>
    </row>
    <row r="63" spans="2:7" ht="30" customHeight="1" x14ac:dyDescent="0.35">
      <c r="B63" s="126" t="s">
        <v>166</v>
      </c>
      <c r="C63" s="138" t="s">
        <v>197</v>
      </c>
      <c r="D63" s="138"/>
      <c r="E63" s="138"/>
      <c r="F63" s="138"/>
      <c r="G63" s="138"/>
    </row>
    <row r="64" spans="2:7" ht="29.5" customHeight="1" x14ac:dyDescent="0.35">
      <c r="B64" s="126" t="s">
        <v>167</v>
      </c>
      <c r="C64" s="138" t="s">
        <v>205</v>
      </c>
      <c r="D64" s="138"/>
      <c r="E64" s="138"/>
      <c r="F64" s="138"/>
      <c r="G64" s="138"/>
    </row>
    <row r="65" spans="2:7" ht="26" customHeight="1" x14ac:dyDescent="0.35">
      <c r="B65" s="126" t="s">
        <v>146</v>
      </c>
      <c r="C65" s="138" t="s">
        <v>206</v>
      </c>
      <c r="D65" s="138"/>
      <c r="E65" s="138"/>
      <c r="F65" s="138"/>
      <c r="G65" s="138"/>
    </row>
    <row r="66" spans="2:7" x14ac:dyDescent="0.35">
      <c r="B66" s="126" t="s">
        <v>168</v>
      </c>
      <c r="C66" s="139">
        <v>0</v>
      </c>
      <c r="D66" s="138"/>
      <c r="E66" s="138"/>
      <c r="F66" s="138"/>
      <c r="G66" s="138"/>
    </row>
    <row r="67" spans="2:7" x14ac:dyDescent="0.35">
      <c r="B67" s="126" t="s">
        <v>169</v>
      </c>
      <c r="C67" s="144">
        <v>1</v>
      </c>
      <c r="D67" s="144"/>
      <c r="E67" s="144"/>
      <c r="F67" s="144"/>
      <c r="G67" s="144"/>
    </row>
    <row r="68" spans="2:7" x14ac:dyDescent="0.35">
      <c r="B68" s="126" t="s">
        <v>170</v>
      </c>
      <c r="C68" s="138" t="s">
        <v>18</v>
      </c>
      <c r="D68" s="138"/>
      <c r="E68" s="138"/>
      <c r="F68" s="138"/>
      <c r="G68" s="138"/>
    </row>
    <row r="69" spans="2:7" ht="46" customHeight="1" x14ac:dyDescent="0.35">
      <c r="B69" s="126" t="s">
        <v>171</v>
      </c>
      <c r="C69" s="138" t="s">
        <v>207</v>
      </c>
      <c r="D69" s="138"/>
      <c r="E69" s="138"/>
      <c r="F69" s="138"/>
      <c r="G69" s="138"/>
    </row>
    <row r="70" spans="2:7" ht="32" customHeight="1" x14ac:dyDescent="0.35">
      <c r="B70" s="126" t="s">
        <v>172</v>
      </c>
      <c r="C70" s="138" t="s">
        <v>208</v>
      </c>
      <c r="D70" s="138"/>
      <c r="E70" s="138"/>
      <c r="F70" s="138"/>
      <c r="G70" s="138"/>
    </row>
    <row r="73" spans="2:7" x14ac:dyDescent="0.35">
      <c r="B73" s="141" t="s">
        <v>30</v>
      </c>
      <c r="C73" s="141"/>
      <c r="D73" s="141"/>
      <c r="E73" s="141"/>
      <c r="F73" s="141"/>
      <c r="G73" s="141"/>
    </row>
    <row r="74" spans="2:7" x14ac:dyDescent="0.35">
      <c r="B74" s="142" t="s">
        <v>209</v>
      </c>
      <c r="C74" s="142"/>
      <c r="D74" s="142"/>
      <c r="E74" s="142"/>
      <c r="F74" s="142"/>
      <c r="G74" s="142"/>
    </row>
    <row r="75" spans="2:7" ht="29.5" customHeight="1" x14ac:dyDescent="0.35">
      <c r="B75" s="126" t="s">
        <v>164</v>
      </c>
      <c r="C75" s="138" t="s">
        <v>212</v>
      </c>
      <c r="D75" s="138"/>
      <c r="E75" s="138"/>
      <c r="F75" s="138"/>
      <c r="G75" s="138"/>
    </row>
    <row r="76" spans="2:7" ht="27.5" customHeight="1" x14ac:dyDescent="0.35">
      <c r="B76" s="126" t="s">
        <v>165</v>
      </c>
      <c r="C76" s="138" t="s">
        <v>213</v>
      </c>
      <c r="D76" s="138"/>
      <c r="E76" s="138"/>
      <c r="F76" s="138"/>
      <c r="G76" s="138"/>
    </row>
    <row r="77" spans="2:7" x14ac:dyDescent="0.35">
      <c r="B77" s="126" t="s">
        <v>166</v>
      </c>
      <c r="C77" s="138" t="s">
        <v>214</v>
      </c>
      <c r="D77" s="138"/>
      <c r="E77" s="138"/>
      <c r="F77" s="138"/>
      <c r="G77" s="138"/>
    </row>
    <row r="78" spans="2:7" ht="39.5" customHeight="1" x14ac:dyDescent="0.35">
      <c r="B78" s="126" t="s">
        <v>167</v>
      </c>
      <c r="C78" s="138" t="s">
        <v>215</v>
      </c>
      <c r="D78" s="138"/>
      <c r="E78" s="138"/>
      <c r="F78" s="138"/>
      <c r="G78" s="138"/>
    </row>
    <row r="79" spans="2:7" x14ac:dyDescent="0.35">
      <c r="B79" s="126" t="s">
        <v>146</v>
      </c>
      <c r="C79" s="138" t="s">
        <v>216</v>
      </c>
      <c r="D79" s="138"/>
      <c r="E79" s="138"/>
      <c r="F79" s="138"/>
      <c r="G79" s="138"/>
    </row>
    <row r="80" spans="2:7" x14ac:dyDescent="0.35">
      <c r="B80" s="126" t="s">
        <v>168</v>
      </c>
      <c r="C80" s="139" t="s">
        <v>217</v>
      </c>
      <c r="D80" s="138"/>
      <c r="E80" s="138"/>
      <c r="F80" s="138"/>
      <c r="G80" s="138"/>
    </row>
    <row r="81" spans="2:7" x14ac:dyDescent="0.35">
      <c r="B81" s="126" t="s">
        <v>169</v>
      </c>
      <c r="C81" s="143">
        <v>3</v>
      </c>
      <c r="D81" s="143"/>
      <c r="E81" s="143"/>
      <c r="F81" s="143"/>
      <c r="G81" s="143"/>
    </row>
    <row r="82" spans="2:7" x14ac:dyDescent="0.35">
      <c r="B82" s="126" t="s">
        <v>170</v>
      </c>
      <c r="C82" s="138" t="s">
        <v>18</v>
      </c>
      <c r="D82" s="138"/>
      <c r="E82" s="138"/>
      <c r="F82" s="138"/>
      <c r="G82" s="138"/>
    </row>
    <row r="83" spans="2:7" ht="43.5" customHeight="1" x14ac:dyDescent="0.35">
      <c r="B83" s="126" t="s">
        <v>171</v>
      </c>
      <c r="C83" s="138" t="s">
        <v>218</v>
      </c>
      <c r="D83" s="138"/>
      <c r="E83" s="138"/>
      <c r="F83" s="138"/>
      <c r="G83" s="138"/>
    </row>
    <row r="84" spans="2:7" ht="26.5" customHeight="1" x14ac:dyDescent="0.35">
      <c r="B84" s="126" t="s">
        <v>172</v>
      </c>
      <c r="C84" s="138" t="s">
        <v>201</v>
      </c>
      <c r="D84" s="138"/>
      <c r="E84" s="138"/>
      <c r="F84" s="138"/>
      <c r="G84" s="138"/>
    </row>
    <row r="87" spans="2:7" x14ac:dyDescent="0.35">
      <c r="B87" s="141" t="s">
        <v>30</v>
      </c>
      <c r="C87" s="141"/>
      <c r="D87" s="141"/>
      <c r="E87" s="141"/>
      <c r="F87" s="141"/>
      <c r="G87" s="141"/>
    </row>
    <row r="88" spans="2:7" x14ac:dyDescent="0.35">
      <c r="B88" s="142" t="s">
        <v>222</v>
      </c>
      <c r="C88" s="142"/>
      <c r="D88" s="142"/>
      <c r="E88" s="142"/>
      <c r="F88" s="142"/>
      <c r="G88" s="142"/>
    </row>
    <row r="89" spans="2:7" ht="32.5" customHeight="1" x14ac:dyDescent="0.35">
      <c r="B89" s="126" t="s">
        <v>164</v>
      </c>
      <c r="C89" s="138" t="s">
        <v>212</v>
      </c>
      <c r="D89" s="138"/>
      <c r="E89" s="138"/>
      <c r="F89" s="138"/>
      <c r="G89" s="138"/>
    </row>
    <row r="90" spans="2:7" ht="41" customHeight="1" x14ac:dyDescent="0.35">
      <c r="B90" s="126" t="s">
        <v>165</v>
      </c>
      <c r="C90" s="138" t="s">
        <v>224</v>
      </c>
      <c r="D90" s="138"/>
      <c r="E90" s="138"/>
      <c r="F90" s="138"/>
      <c r="G90" s="138"/>
    </row>
    <row r="91" spans="2:7" ht="26.5" customHeight="1" x14ac:dyDescent="0.35">
      <c r="B91" s="126" t="s">
        <v>166</v>
      </c>
      <c r="C91" s="138" t="s">
        <v>225</v>
      </c>
      <c r="D91" s="138"/>
      <c r="E91" s="138"/>
      <c r="F91" s="138"/>
      <c r="G91" s="138"/>
    </row>
    <row r="92" spans="2:7" ht="34" customHeight="1" x14ac:dyDescent="0.35">
      <c r="B92" s="126" t="s">
        <v>167</v>
      </c>
      <c r="C92" s="138" t="s">
        <v>226</v>
      </c>
      <c r="D92" s="138"/>
      <c r="E92" s="138"/>
      <c r="F92" s="138"/>
      <c r="G92" s="138"/>
    </row>
    <row r="93" spans="2:7" x14ac:dyDescent="0.35">
      <c r="B93" s="126" t="s">
        <v>146</v>
      </c>
      <c r="C93" s="138" t="s">
        <v>227</v>
      </c>
      <c r="D93" s="138"/>
      <c r="E93" s="138"/>
      <c r="F93" s="138"/>
      <c r="G93" s="138"/>
    </row>
    <row r="94" spans="2:7" x14ac:dyDescent="0.35">
      <c r="B94" s="126" t="s">
        <v>168</v>
      </c>
      <c r="C94" s="139">
        <v>0</v>
      </c>
      <c r="D94" s="138"/>
      <c r="E94" s="138"/>
      <c r="F94" s="138"/>
      <c r="G94" s="138"/>
    </row>
    <row r="95" spans="2:7" x14ac:dyDescent="0.35">
      <c r="B95" s="126" t="s">
        <v>169</v>
      </c>
      <c r="C95" s="144">
        <v>1</v>
      </c>
      <c r="D95" s="144"/>
      <c r="E95" s="144"/>
      <c r="F95" s="144"/>
      <c r="G95" s="144"/>
    </row>
    <row r="96" spans="2:7" x14ac:dyDescent="0.35">
      <c r="B96" s="126" t="s">
        <v>170</v>
      </c>
      <c r="C96" s="138" t="s">
        <v>18</v>
      </c>
      <c r="D96" s="138"/>
      <c r="E96" s="138"/>
      <c r="F96" s="138"/>
      <c r="G96" s="138"/>
    </row>
    <row r="97" spans="2:7" ht="42" customHeight="1" x14ac:dyDescent="0.35">
      <c r="B97" s="126" t="s">
        <v>171</v>
      </c>
      <c r="C97" s="138" t="s">
        <v>229</v>
      </c>
      <c r="D97" s="138"/>
      <c r="E97" s="138"/>
      <c r="F97" s="138"/>
      <c r="G97" s="138"/>
    </row>
    <row r="98" spans="2:7" ht="29" customHeight="1" x14ac:dyDescent="0.35">
      <c r="B98" s="126" t="s">
        <v>172</v>
      </c>
      <c r="C98" s="138" t="s">
        <v>228</v>
      </c>
      <c r="D98" s="138"/>
      <c r="E98" s="138"/>
      <c r="F98" s="138"/>
      <c r="G98" s="138"/>
    </row>
    <row r="101" spans="2:7" x14ac:dyDescent="0.35">
      <c r="B101" s="141" t="s">
        <v>30</v>
      </c>
      <c r="C101" s="141"/>
      <c r="D101" s="141"/>
      <c r="E101" s="141"/>
      <c r="F101" s="141"/>
      <c r="G101" s="141"/>
    </row>
    <row r="102" spans="2:7" x14ac:dyDescent="0.35">
      <c r="B102" s="142" t="s">
        <v>232</v>
      </c>
      <c r="C102" s="142"/>
      <c r="D102" s="142"/>
      <c r="E102" s="142"/>
      <c r="F102" s="142"/>
      <c r="G102" s="142"/>
    </row>
    <row r="103" spans="2:7" ht="31" customHeight="1" x14ac:dyDescent="0.35">
      <c r="B103" s="126" t="s">
        <v>164</v>
      </c>
      <c r="C103" s="138" t="s">
        <v>237</v>
      </c>
      <c r="D103" s="138"/>
      <c r="E103" s="138"/>
      <c r="F103" s="138"/>
      <c r="G103" s="138"/>
    </row>
    <row r="104" spans="2:7" ht="32.5" customHeight="1" x14ac:dyDescent="0.35">
      <c r="B104" s="126" t="s">
        <v>165</v>
      </c>
      <c r="C104" s="138" t="s">
        <v>235</v>
      </c>
      <c r="D104" s="138"/>
      <c r="E104" s="138"/>
      <c r="F104" s="138"/>
      <c r="G104" s="138"/>
    </row>
    <row r="105" spans="2:7" x14ac:dyDescent="0.35">
      <c r="B105" s="126" t="s">
        <v>166</v>
      </c>
      <c r="C105" s="138" t="s">
        <v>234</v>
      </c>
      <c r="D105" s="138"/>
      <c r="E105" s="138"/>
      <c r="F105" s="138"/>
      <c r="G105" s="138"/>
    </row>
    <row r="106" spans="2:7" ht="29.5" customHeight="1" x14ac:dyDescent="0.35">
      <c r="B106" s="126" t="s">
        <v>167</v>
      </c>
      <c r="C106" s="138" t="s">
        <v>233</v>
      </c>
      <c r="D106" s="138"/>
      <c r="E106" s="138"/>
      <c r="F106" s="138"/>
      <c r="G106" s="138"/>
    </row>
    <row r="107" spans="2:7" x14ac:dyDescent="0.35">
      <c r="B107" s="126" t="s">
        <v>146</v>
      </c>
      <c r="C107" s="138" t="s">
        <v>182</v>
      </c>
      <c r="D107" s="138"/>
      <c r="E107" s="138"/>
      <c r="F107" s="138"/>
      <c r="G107" s="138"/>
    </row>
    <row r="108" spans="2:7" x14ac:dyDescent="0.35">
      <c r="B108" s="126" t="s">
        <v>168</v>
      </c>
      <c r="C108" s="139">
        <v>0</v>
      </c>
      <c r="D108" s="138"/>
      <c r="E108" s="138"/>
      <c r="F108" s="138"/>
      <c r="G108" s="138"/>
    </row>
    <row r="109" spans="2:7" x14ac:dyDescent="0.35">
      <c r="B109" s="126" t="s">
        <v>169</v>
      </c>
      <c r="C109" s="144">
        <v>1</v>
      </c>
      <c r="D109" s="144"/>
      <c r="E109" s="144"/>
      <c r="F109" s="144"/>
      <c r="G109" s="144"/>
    </row>
    <row r="110" spans="2:7" x14ac:dyDescent="0.35">
      <c r="B110" s="126" t="s">
        <v>170</v>
      </c>
      <c r="C110" s="138" t="s">
        <v>18</v>
      </c>
      <c r="D110" s="138"/>
      <c r="E110" s="138"/>
      <c r="F110" s="138"/>
      <c r="G110" s="138"/>
    </row>
    <row r="111" spans="2:7" ht="39" customHeight="1" x14ac:dyDescent="0.35">
      <c r="B111" s="126" t="s">
        <v>171</v>
      </c>
      <c r="C111" s="138" t="s">
        <v>236</v>
      </c>
      <c r="D111" s="138"/>
      <c r="E111" s="138"/>
      <c r="F111" s="138"/>
      <c r="G111" s="138"/>
    </row>
    <row r="112" spans="2:7" ht="44" customHeight="1" x14ac:dyDescent="0.35">
      <c r="B112" s="126" t="s">
        <v>172</v>
      </c>
      <c r="C112" s="138" t="s">
        <v>241</v>
      </c>
      <c r="D112" s="138"/>
      <c r="E112" s="138"/>
      <c r="F112" s="138"/>
      <c r="G112" s="138"/>
    </row>
    <row r="115" spans="2:7" x14ac:dyDescent="0.35">
      <c r="B115" s="141" t="s">
        <v>238</v>
      </c>
      <c r="C115" s="141"/>
      <c r="D115" s="141"/>
      <c r="E115" s="141"/>
      <c r="F115" s="141"/>
      <c r="G115" s="141"/>
    </row>
    <row r="116" spans="2:7" x14ac:dyDescent="0.35">
      <c r="B116" s="142" t="s">
        <v>239</v>
      </c>
      <c r="C116" s="142"/>
      <c r="D116" s="142"/>
      <c r="E116" s="142"/>
      <c r="F116" s="142"/>
      <c r="G116" s="142"/>
    </row>
    <row r="117" spans="2:7" ht="27.5" customHeight="1" x14ac:dyDescent="0.35">
      <c r="B117" s="126" t="s">
        <v>164</v>
      </c>
      <c r="C117" s="138" t="s">
        <v>212</v>
      </c>
      <c r="D117" s="138"/>
      <c r="E117" s="138"/>
      <c r="F117" s="138"/>
      <c r="G117" s="138"/>
    </row>
    <row r="118" spans="2:7" ht="30.5" customHeight="1" x14ac:dyDescent="0.35">
      <c r="B118" s="126" t="s">
        <v>165</v>
      </c>
      <c r="C118" s="138" t="s">
        <v>213</v>
      </c>
      <c r="D118" s="138"/>
      <c r="E118" s="138"/>
      <c r="F118" s="138"/>
      <c r="G118" s="138"/>
    </row>
    <row r="119" spans="2:7" ht="16.5" customHeight="1" x14ac:dyDescent="0.35">
      <c r="B119" s="126" t="s">
        <v>166</v>
      </c>
      <c r="C119" s="138" t="s">
        <v>242</v>
      </c>
      <c r="D119" s="138"/>
      <c r="E119" s="138"/>
      <c r="F119" s="138"/>
      <c r="G119" s="138"/>
    </row>
    <row r="120" spans="2:7" ht="53.5" customHeight="1" x14ac:dyDescent="0.35">
      <c r="B120" s="126" t="s">
        <v>167</v>
      </c>
      <c r="C120" s="138" t="s">
        <v>243</v>
      </c>
      <c r="D120" s="138"/>
      <c r="E120" s="138"/>
      <c r="F120" s="138"/>
      <c r="G120" s="138"/>
    </row>
    <row r="121" spans="2:7" x14ac:dyDescent="0.35">
      <c r="B121" s="126" t="s">
        <v>146</v>
      </c>
      <c r="C121" s="138" t="s">
        <v>244</v>
      </c>
      <c r="D121" s="138"/>
      <c r="E121" s="138"/>
      <c r="F121" s="138"/>
      <c r="G121" s="138"/>
    </row>
    <row r="122" spans="2:7" x14ac:dyDescent="0.35">
      <c r="B122" s="126" t="s">
        <v>168</v>
      </c>
      <c r="C122" s="139" t="s">
        <v>217</v>
      </c>
      <c r="D122" s="138"/>
      <c r="E122" s="138"/>
      <c r="F122" s="138"/>
      <c r="G122" s="138"/>
    </row>
    <row r="123" spans="2:7" x14ac:dyDescent="0.35">
      <c r="B123" s="126" t="s">
        <v>169</v>
      </c>
      <c r="C123" s="143">
        <v>3</v>
      </c>
      <c r="D123" s="143"/>
      <c r="E123" s="143"/>
      <c r="F123" s="143"/>
      <c r="G123" s="143"/>
    </row>
    <row r="124" spans="2:7" x14ac:dyDescent="0.35">
      <c r="B124" s="126" t="s">
        <v>170</v>
      </c>
      <c r="C124" s="138" t="s">
        <v>18</v>
      </c>
      <c r="D124" s="138"/>
      <c r="E124" s="138"/>
      <c r="F124" s="138"/>
      <c r="G124" s="138"/>
    </row>
    <row r="125" spans="2:7" ht="39.5" customHeight="1" x14ac:dyDescent="0.35">
      <c r="B125" s="126" t="s">
        <v>171</v>
      </c>
      <c r="C125" s="138" t="s">
        <v>218</v>
      </c>
      <c r="D125" s="138"/>
      <c r="E125" s="138"/>
      <c r="F125" s="138"/>
      <c r="G125" s="138"/>
    </row>
    <row r="126" spans="2:7" ht="14.5" customHeight="1" x14ac:dyDescent="0.35">
      <c r="B126" s="126" t="s">
        <v>172</v>
      </c>
      <c r="C126" s="138" t="s">
        <v>201</v>
      </c>
      <c r="D126" s="138"/>
      <c r="E126" s="138"/>
      <c r="F126" s="138"/>
      <c r="G126" s="138"/>
    </row>
    <row r="129" spans="2:7" x14ac:dyDescent="0.35">
      <c r="B129" s="141" t="s">
        <v>238</v>
      </c>
      <c r="C129" s="141"/>
      <c r="D129" s="141"/>
      <c r="E129" s="141"/>
      <c r="F129" s="141"/>
      <c r="G129" s="141"/>
    </row>
    <row r="130" spans="2:7" x14ac:dyDescent="0.35">
      <c r="B130" s="142" t="s">
        <v>245</v>
      </c>
      <c r="C130" s="142"/>
      <c r="D130" s="142"/>
      <c r="E130" s="142"/>
      <c r="F130" s="142"/>
      <c r="G130" s="142"/>
    </row>
    <row r="131" spans="2:7" ht="31" customHeight="1" x14ac:dyDescent="0.35">
      <c r="B131" s="126" t="s">
        <v>164</v>
      </c>
      <c r="C131" s="138" t="s">
        <v>212</v>
      </c>
      <c r="D131" s="138"/>
      <c r="E131" s="138"/>
      <c r="F131" s="138"/>
      <c r="G131" s="138"/>
    </row>
    <row r="132" spans="2:7" ht="30.5" customHeight="1" x14ac:dyDescent="0.35">
      <c r="B132" s="126" t="s">
        <v>165</v>
      </c>
      <c r="C132" s="138" t="s">
        <v>248</v>
      </c>
      <c r="D132" s="138"/>
      <c r="E132" s="138"/>
      <c r="F132" s="138"/>
      <c r="G132" s="138"/>
    </row>
    <row r="133" spans="2:7" x14ac:dyDescent="0.35">
      <c r="B133" s="126" t="s">
        <v>166</v>
      </c>
      <c r="C133" s="138" t="s">
        <v>249</v>
      </c>
      <c r="D133" s="138"/>
      <c r="E133" s="138"/>
      <c r="F133" s="138"/>
      <c r="G133" s="138"/>
    </row>
    <row r="134" spans="2:7" ht="32.5" customHeight="1" x14ac:dyDescent="0.35">
      <c r="B134" s="126" t="s">
        <v>167</v>
      </c>
      <c r="C134" s="138" t="s">
        <v>250</v>
      </c>
      <c r="D134" s="138"/>
      <c r="E134" s="138"/>
      <c r="F134" s="138"/>
      <c r="G134" s="138"/>
    </row>
    <row r="135" spans="2:7" x14ac:dyDescent="0.35">
      <c r="B135" s="126" t="s">
        <v>146</v>
      </c>
      <c r="C135" s="138" t="s">
        <v>251</v>
      </c>
      <c r="D135" s="138"/>
      <c r="E135" s="138"/>
      <c r="F135" s="138"/>
      <c r="G135" s="138"/>
    </row>
    <row r="136" spans="2:7" x14ac:dyDescent="0.35">
      <c r="B136" s="126" t="s">
        <v>168</v>
      </c>
      <c r="C136" s="139">
        <v>0</v>
      </c>
      <c r="D136" s="138"/>
      <c r="E136" s="138"/>
      <c r="F136" s="138"/>
      <c r="G136" s="138"/>
    </row>
    <row r="137" spans="2:7" x14ac:dyDescent="0.35">
      <c r="B137" s="126" t="s">
        <v>169</v>
      </c>
      <c r="C137" s="145">
        <v>1</v>
      </c>
      <c r="D137" s="145"/>
      <c r="E137" s="145"/>
      <c r="F137" s="145"/>
      <c r="G137" s="145"/>
    </row>
    <row r="138" spans="2:7" x14ac:dyDescent="0.35">
      <c r="B138" s="126" t="s">
        <v>170</v>
      </c>
      <c r="C138" s="138" t="s">
        <v>18</v>
      </c>
      <c r="D138" s="138"/>
      <c r="E138" s="138"/>
      <c r="F138" s="138"/>
      <c r="G138" s="138"/>
    </row>
    <row r="139" spans="2:7" ht="43.5" customHeight="1" x14ac:dyDescent="0.35">
      <c r="B139" s="126" t="s">
        <v>171</v>
      </c>
      <c r="C139" s="138" t="s">
        <v>252</v>
      </c>
      <c r="D139" s="138"/>
      <c r="E139" s="138"/>
      <c r="F139" s="138"/>
      <c r="G139" s="138"/>
    </row>
    <row r="140" spans="2:7" ht="31" customHeight="1" x14ac:dyDescent="0.35">
      <c r="B140" s="126" t="s">
        <v>172</v>
      </c>
      <c r="C140" s="138" t="s">
        <v>228</v>
      </c>
      <c r="D140" s="138"/>
      <c r="E140" s="138"/>
      <c r="F140" s="138"/>
      <c r="G140" s="138"/>
    </row>
    <row r="143" spans="2:7" x14ac:dyDescent="0.35">
      <c r="B143" s="141" t="s">
        <v>238</v>
      </c>
      <c r="C143" s="141"/>
      <c r="D143" s="141"/>
      <c r="E143" s="141"/>
      <c r="F143" s="141"/>
      <c r="G143" s="141"/>
    </row>
    <row r="144" spans="2:7" x14ac:dyDescent="0.35">
      <c r="B144" s="142" t="s">
        <v>246</v>
      </c>
      <c r="C144" s="142"/>
      <c r="D144" s="142"/>
      <c r="E144" s="142"/>
      <c r="F144" s="142"/>
      <c r="G144" s="142"/>
    </row>
    <row r="145" spans="2:7" ht="32.5" customHeight="1" x14ac:dyDescent="0.35">
      <c r="B145" s="126" t="s">
        <v>164</v>
      </c>
      <c r="C145" s="138" t="s">
        <v>212</v>
      </c>
      <c r="D145" s="138"/>
      <c r="E145" s="138"/>
      <c r="F145" s="138"/>
      <c r="G145" s="138"/>
    </row>
    <row r="146" spans="2:7" ht="27.5" customHeight="1" x14ac:dyDescent="0.35">
      <c r="B146" s="126" t="s">
        <v>165</v>
      </c>
      <c r="C146" s="138" t="s">
        <v>253</v>
      </c>
      <c r="D146" s="138"/>
      <c r="E146" s="138"/>
      <c r="F146" s="138"/>
      <c r="G146" s="138"/>
    </row>
    <row r="147" spans="2:7" ht="29" customHeight="1" x14ac:dyDescent="0.35">
      <c r="B147" s="126" t="s">
        <v>166</v>
      </c>
      <c r="C147" s="138" t="s">
        <v>254</v>
      </c>
      <c r="D147" s="138"/>
      <c r="E147" s="138"/>
      <c r="F147" s="138"/>
      <c r="G147" s="138"/>
    </row>
    <row r="148" spans="2:7" x14ac:dyDescent="0.35">
      <c r="B148" s="126" t="s">
        <v>167</v>
      </c>
      <c r="C148" s="138" t="s">
        <v>255</v>
      </c>
      <c r="D148" s="138"/>
      <c r="E148" s="138"/>
      <c r="F148" s="138"/>
      <c r="G148" s="138"/>
    </row>
    <row r="149" spans="2:7" x14ac:dyDescent="0.35">
      <c r="B149" s="126" t="s">
        <v>146</v>
      </c>
      <c r="C149" s="138" t="s">
        <v>256</v>
      </c>
      <c r="D149" s="138"/>
      <c r="E149" s="138"/>
      <c r="F149" s="138"/>
      <c r="G149" s="138"/>
    </row>
    <row r="150" spans="2:7" x14ac:dyDescent="0.35">
      <c r="B150" s="126" t="s">
        <v>168</v>
      </c>
      <c r="C150" s="139">
        <v>0</v>
      </c>
      <c r="D150" s="138"/>
      <c r="E150" s="138"/>
      <c r="F150" s="138"/>
      <c r="G150" s="138"/>
    </row>
    <row r="151" spans="2:7" x14ac:dyDescent="0.35">
      <c r="B151" s="126" t="s">
        <v>169</v>
      </c>
      <c r="C151" s="145">
        <v>1</v>
      </c>
      <c r="D151" s="145"/>
      <c r="E151" s="145"/>
      <c r="F151" s="145"/>
      <c r="G151" s="145"/>
    </row>
    <row r="152" spans="2:7" x14ac:dyDescent="0.35">
      <c r="B152" s="126" t="s">
        <v>170</v>
      </c>
      <c r="C152" s="138" t="s">
        <v>18</v>
      </c>
      <c r="D152" s="138"/>
      <c r="E152" s="138"/>
      <c r="F152" s="138"/>
      <c r="G152" s="138"/>
    </row>
    <row r="153" spans="2:7" ht="45.5" customHeight="1" x14ac:dyDescent="0.35">
      <c r="B153" s="126" t="s">
        <v>171</v>
      </c>
      <c r="C153" s="138" t="s">
        <v>257</v>
      </c>
      <c r="D153" s="138"/>
      <c r="E153" s="138"/>
      <c r="F153" s="138"/>
      <c r="G153" s="138"/>
    </row>
    <row r="154" spans="2:7" x14ac:dyDescent="0.35">
      <c r="B154" s="126" t="s">
        <v>172</v>
      </c>
      <c r="C154" s="138" t="s">
        <v>265</v>
      </c>
      <c r="D154" s="138"/>
      <c r="E154" s="138"/>
      <c r="F154" s="138"/>
      <c r="G154" s="138"/>
    </row>
    <row r="157" spans="2:7" x14ac:dyDescent="0.35">
      <c r="B157" s="141" t="s">
        <v>238</v>
      </c>
      <c r="C157" s="141"/>
      <c r="D157" s="141"/>
      <c r="E157" s="141"/>
      <c r="F157" s="141"/>
      <c r="G157" s="141"/>
    </row>
    <row r="158" spans="2:7" x14ac:dyDescent="0.35">
      <c r="B158" s="142" t="s">
        <v>247</v>
      </c>
      <c r="C158" s="142"/>
      <c r="D158" s="142"/>
      <c r="E158" s="142"/>
      <c r="F158" s="142"/>
      <c r="G158" s="142"/>
    </row>
    <row r="159" spans="2:7" ht="36.5" customHeight="1" x14ac:dyDescent="0.35">
      <c r="B159" s="126" t="s">
        <v>164</v>
      </c>
      <c r="C159" s="138" t="s">
        <v>237</v>
      </c>
      <c r="D159" s="138"/>
      <c r="E159" s="138"/>
      <c r="F159" s="138"/>
      <c r="G159" s="138"/>
    </row>
    <row r="160" spans="2:7" ht="30.5" customHeight="1" x14ac:dyDescent="0.35">
      <c r="B160" s="126" t="s">
        <v>165</v>
      </c>
      <c r="C160" s="138" t="s">
        <v>260</v>
      </c>
      <c r="D160" s="138"/>
      <c r="E160" s="138"/>
      <c r="F160" s="138"/>
      <c r="G160" s="138"/>
    </row>
    <row r="161" spans="2:7" x14ac:dyDescent="0.35">
      <c r="B161" s="126" t="s">
        <v>166</v>
      </c>
      <c r="C161" s="138" t="s">
        <v>261</v>
      </c>
      <c r="D161" s="138"/>
      <c r="E161" s="138"/>
      <c r="F161" s="138"/>
      <c r="G161" s="138"/>
    </row>
    <row r="162" spans="2:7" x14ac:dyDescent="0.35">
      <c r="B162" s="126" t="s">
        <v>167</v>
      </c>
      <c r="C162" s="138" t="s">
        <v>262</v>
      </c>
      <c r="D162" s="138"/>
      <c r="E162" s="138"/>
      <c r="F162" s="138"/>
      <c r="G162" s="138"/>
    </row>
    <row r="163" spans="2:7" x14ac:dyDescent="0.35">
      <c r="B163" s="126" t="s">
        <v>146</v>
      </c>
      <c r="C163" s="138" t="s">
        <v>182</v>
      </c>
      <c r="D163" s="138"/>
      <c r="E163" s="138"/>
      <c r="F163" s="138"/>
      <c r="G163" s="138"/>
    </row>
    <row r="164" spans="2:7" x14ac:dyDescent="0.35">
      <c r="B164" s="126" t="s">
        <v>168</v>
      </c>
      <c r="C164" s="139">
        <v>0</v>
      </c>
      <c r="D164" s="138"/>
      <c r="E164" s="138"/>
      <c r="F164" s="138"/>
      <c r="G164" s="138"/>
    </row>
    <row r="165" spans="2:7" x14ac:dyDescent="0.35">
      <c r="B165" s="126" t="s">
        <v>169</v>
      </c>
      <c r="C165" s="145">
        <v>1</v>
      </c>
      <c r="D165" s="145"/>
      <c r="E165" s="145"/>
      <c r="F165" s="145"/>
      <c r="G165" s="145"/>
    </row>
    <row r="166" spans="2:7" x14ac:dyDescent="0.35">
      <c r="B166" s="126" t="s">
        <v>170</v>
      </c>
      <c r="C166" s="138" t="s">
        <v>18</v>
      </c>
      <c r="D166" s="138"/>
      <c r="E166" s="138"/>
      <c r="F166" s="138"/>
      <c r="G166" s="138"/>
    </row>
    <row r="167" spans="2:7" ht="26" customHeight="1" x14ac:dyDescent="0.35">
      <c r="B167" s="126" t="s">
        <v>171</v>
      </c>
      <c r="C167" s="138" t="s">
        <v>263</v>
      </c>
      <c r="D167" s="138"/>
      <c r="E167" s="138"/>
      <c r="F167" s="138"/>
      <c r="G167" s="138"/>
    </row>
    <row r="168" spans="2:7" x14ac:dyDescent="0.35">
      <c r="B168" s="126" t="s">
        <v>172</v>
      </c>
      <c r="C168" s="138" t="s">
        <v>264</v>
      </c>
      <c r="D168" s="138"/>
      <c r="E168" s="138"/>
      <c r="F168" s="138"/>
      <c r="G168" s="138"/>
    </row>
    <row r="172" spans="2:7" ht="29" x14ac:dyDescent="0.35">
      <c r="B172" s="129" t="s">
        <v>267</v>
      </c>
    </row>
    <row r="173" spans="2:7" x14ac:dyDescent="0.35">
      <c r="B173" s="128"/>
    </row>
    <row r="174" spans="2:7" ht="72.5" x14ac:dyDescent="0.35">
      <c r="B174" s="129" t="s">
        <v>268</v>
      </c>
    </row>
    <row r="175" spans="2:7" x14ac:dyDescent="0.35">
      <c r="B175" s="130"/>
    </row>
    <row r="176" spans="2:7" x14ac:dyDescent="0.35">
      <c r="B176" s="131" t="s">
        <v>269</v>
      </c>
    </row>
    <row r="177" spans="2:2" x14ac:dyDescent="0.35">
      <c r="B177" s="130"/>
    </row>
    <row r="178" spans="2:2" x14ac:dyDescent="0.35">
      <c r="B178" s="131" t="s">
        <v>270</v>
      </c>
    </row>
    <row r="179" spans="2:2" x14ac:dyDescent="0.35">
      <c r="B179" s="130"/>
    </row>
    <row r="180" spans="2:2" x14ac:dyDescent="0.35">
      <c r="B180" s="131" t="s">
        <v>271</v>
      </c>
    </row>
    <row r="181" spans="2:2" x14ac:dyDescent="0.35">
      <c r="B181" s="130"/>
    </row>
    <row r="182" spans="2:2" x14ac:dyDescent="0.35">
      <c r="B182" s="131" t="s">
        <v>272</v>
      </c>
    </row>
  </sheetData>
  <mergeCells count="144">
    <mergeCell ref="C168:G168"/>
    <mergeCell ref="C162:G162"/>
    <mergeCell ref="C163:G163"/>
    <mergeCell ref="C164:G164"/>
    <mergeCell ref="C165:G165"/>
    <mergeCell ref="C166:G166"/>
    <mergeCell ref="C167:G167"/>
    <mergeCell ref="C154:G154"/>
    <mergeCell ref="B157:G157"/>
    <mergeCell ref="B158:G158"/>
    <mergeCell ref="C159:G159"/>
    <mergeCell ref="C160:G160"/>
    <mergeCell ref="C161:G161"/>
    <mergeCell ref="C148:G148"/>
    <mergeCell ref="C149:G149"/>
    <mergeCell ref="C150:G150"/>
    <mergeCell ref="C151:G151"/>
    <mergeCell ref="C152:G152"/>
    <mergeCell ref="C153:G153"/>
    <mergeCell ref="C140:G140"/>
    <mergeCell ref="B143:G143"/>
    <mergeCell ref="B144:G144"/>
    <mergeCell ref="C145:G145"/>
    <mergeCell ref="C146:G146"/>
    <mergeCell ref="C147:G147"/>
    <mergeCell ref="C134:G134"/>
    <mergeCell ref="C135:G135"/>
    <mergeCell ref="C136:G136"/>
    <mergeCell ref="C137:G137"/>
    <mergeCell ref="C138:G138"/>
    <mergeCell ref="C139:G139"/>
    <mergeCell ref="C126:G126"/>
    <mergeCell ref="B129:G129"/>
    <mergeCell ref="B130:G130"/>
    <mergeCell ref="C131:G131"/>
    <mergeCell ref="C132:G132"/>
    <mergeCell ref="C133:G133"/>
    <mergeCell ref="C120:G120"/>
    <mergeCell ref="C121:G121"/>
    <mergeCell ref="C122:G122"/>
    <mergeCell ref="C123:G123"/>
    <mergeCell ref="C124:G124"/>
    <mergeCell ref="C125:G125"/>
    <mergeCell ref="C112:G112"/>
    <mergeCell ref="B115:G115"/>
    <mergeCell ref="B116:G116"/>
    <mergeCell ref="C117:G117"/>
    <mergeCell ref="C118:G118"/>
    <mergeCell ref="C119:G119"/>
    <mergeCell ref="C106:G106"/>
    <mergeCell ref="C107:G107"/>
    <mergeCell ref="C108:G108"/>
    <mergeCell ref="C109:G109"/>
    <mergeCell ref="C110:G110"/>
    <mergeCell ref="C111:G111"/>
    <mergeCell ref="C98:G98"/>
    <mergeCell ref="B101:G101"/>
    <mergeCell ref="B102:G102"/>
    <mergeCell ref="C103:G103"/>
    <mergeCell ref="C104:G104"/>
    <mergeCell ref="C105:G105"/>
    <mergeCell ref="C92:G92"/>
    <mergeCell ref="C93:G93"/>
    <mergeCell ref="C94:G94"/>
    <mergeCell ref="C95:G95"/>
    <mergeCell ref="C96:G96"/>
    <mergeCell ref="C97:G97"/>
    <mergeCell ref="C84:G84"/>
    <mergeCell ref="B87:G87"/>
    <mergeCell ref="B88:G88"/>
    <mergeCell ref="C89:G89"/>
    <mergeCell ref="C90:G90"/>
    <mergeCell ref="C91:G91"/>
    <mergeCell ref="C78:G78"/>
    <mergeCell ref="C79:G79"/>
    <mergeCell ref="C80:G80"/>
    <mergeCell ref="C81:G81"/>
    <mergeCell ref="C82:G82"/>
    <mergeCell ref="C83:G83"/>
    <mergeCell ref="C70:G70"/>
    <mergeCell ref="B73:G73"/>
    <mergeCell ref="B74:G74"/>
    <mergeCell ref="C75:G75"/>
    <mergeCell ref="C76:G76"/>
    <mergeCell ref="C77:G77"/>
    <mergeCell ref="C65:G65"/>
    <mergeCell ref="C66:G66"/>
    <mergeCell ref="C67:G67"/>
    <mergeCell ref="C68:G68"/>
    <mergeCell ref="C69:G69"/>
    <mergeCell ref="B60:G60"/>
    <mergeCell ref="B59:G59"/>
    <mergeCell ref="C61:G61"/>
    <mergeCell ref="C62:G62"/>
    <mergeCell ref="C63:G63"/>
    <mergeCell ref="C64:G64"/>
    <mergeCell ref="C51:G51"/>
    <mergeCell ref="C52:G52"/>
    <mergeCell ref="C53:G53"/>
    <mergeCell ref="C54:G54"/>
    <mergeCell ref="C55:G55"/>
    <mergeCell ref="C56:G56"/>
    <mergeCell ref="B45:G45"/>
    <mergeCell ref="B46:G46"/>
    <mergeCell ref="C47:G47"/>
    <mergeCell ref="C48:G48"/>
    <mergeCell ref="C49:G49"/>
    <mergeCell ref="C50:G50"/>
    <mergeCell ref="C37:G37"/>
    <mergeCell ref="C38:G38"/>
    <mergeCell ref="C39:G39"/>
    <mergeCell ref="C40:G40"/>
    <mergeCell ref="C41:G41"/>
    <mergeCell ref="C42:G42"/>
    <mergeCell ref="B31:G31"/>
    <mergeCell ref="B32:G32"/>
    <mergeCell ref="C33:G33"/>
    <mergeCell ref="C34:G34"/>
    <mergeCell ref="C35:G35"/>
    <mergeCell ref="C36:G36"/>
    <mergeCell ref="C20:G20"/>
    <mergeCell ref="C21:G21"/>
    <mergeCell ref="C22:G22"/>
    <mergeCell ref="C23:G23"/>
    <mergeCell ref="C24:G24"/>
    <mergeCell ref="C25:G25"/>
    <mergeCell ref="C26:G26"/>
    <mergeCell ref="C27:G27"/>
    <mergeCell ref="B16:G16"/>
    <mergeCell ref="B17:G17"/>
    <mergeCell ref="C18:G18"/>
    <mergeCell ref="C19:G19"/>
    <mergeCell ref="C9:G9"/>
    <mergeCell ref="C10:G10"/>
    <mergeCell ref="C11:G11"/>
    <mergeCell ref="C12:G12"/>
    <mergeCell ref="C13:G13"/>
    <mergeCell ref="C14:G14"/>
    <mergeCell ref="B3:G3"/>
    <mergeCell ref="B4:G4"/>
    <mergeCell ref="C5:G5"/>
    <mergeCell ref="C6:G6"/>
    <mergeCell ref="C7:G7"/>
    <mergeCell ref="C8:G8"/>
  </mergeCells>
  <hyperlinks>
    <hyperlink ref="B172" r:id="rId1" xr:uid="{826B8BBC-6A54-437E-8FE5-FFF9793B1714}"/>
    <hyperlink ref="B174" r:id="rId2" xr:uid="{FA7BA2C3-28B5-4D7B-B0FA-5FD9B27AE54A}"/>
    <hyperlink ref="B176" r:id="rId3" xr:uid="{7E64A3A2-D9F1-4D5B-B9DB-74FFC82C1392}"/>
    <hyperlink ref="B178" r:id="rId4" xr:uid="{396919EB-7585-42E5-BAC3-C1C16819FFD1}"/>
    <hyperlink ref="B180" r:id="rId5" xr:uid="{1115DC9B-A458-4803-A56D-0E77DEAF2339}"/>
    <hyperlink ref="B182" r:id="rId6" xr:uid="{1AA1B1FC-4F7A-44D0-80BC-1B4EC39813A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589FB-E74C-4F2C-9DA3-6E4F3F0723DA}">
  <dimension ref="A5:G25"/>
  <sheetViews>
    <sheetView topLeftCell="A17" workbookViewId="0">
      <selection activeCell="A5" sqref="A5:G19"/>
    </sheetView>
  </sheetViews>
  <sheetFormatPr baseColWidth="10" defaultRowHeight="14.5" x14ac:dyDescent="0.35"/>
  <cols>
    <col min="1" max="1" width="5.453125" bestFit="1" customWidth="1"/>
    <col min="2" max="2" width="26.08984375" bestFit="1" customWidth="1"/>
    <col min="3" max="3" width="14.54296875" customWidth="1"/>
    <col min="4" max="4" width="14.90625" customWidth="1"/>
    <col min="5" max="5" width="19.36328125" customWidth="1"/>
    <col min="6" max="6" width="10.54296875" customWidth="1"/>
    <col min="7" max="7" width="12" customWidth="1"/>
  </cols>
  <sheetData>
    <row r="5" spans="1:7" x14ac:dyDescent="0.35">
      <c r="A5" s="168" t="s">
        <v>266</v>
      </c>
      <c r="B5" s="168"/>
      <c r="C5" s="168"/>
      <c r="D5" s="168"/>
      <c r="E5" s="168"/>
      <c r="F5" s="168"/>
      <c r="G5" s="168"/>
    </row>
    <row r="6" spans="1:7" ht="29" x14ac:dyDescent="0.35">
      <c r="A6" s="101" t="s">
        <v>14</v>
      </c>
      <c r="B6" s="101" t="s">
        <v>143</v>
      </c>
      <c r="C6" s="123" t="s">
        <v>152</v>
      </c>
      <c r="D6" s="123" t="s">
        <v>147</v>
      </c>
      <c r="E6" s="101" t="s">
        <v>144</v>
      </c>
      <c r="F6" s="101" t="s">
        <v>145</v>
      </c>
      <c r="G6" s="167" t="s">
        <v>285</v>
      </c>
    </row>
    <row r="7" spans="1:7" ht="150" x14ac:dyDescent="0.35">
      <c r="A7" s="135" t="s">
        <v>16</v>
      </c>
      <c r="B7" s="5" t="s">
        <v>20</v>
      </c>
      <c r="C7" s="120" t="s">
        <v>18</v>
      </c>
      <c r="D7" s="5" t="s">
        <v>151</v>
      </c>
      <c r="E7" s="119" t="s">
        <v>148</v>
      </c>
      <c r="F7" s="121" t="s">
        <v>154</v>
      </c>
      <c r="G7" s="5" t="s">
        <v>273</v>
      </c>
    </row>
    <row r="8" spans="1:7" ht="100" x14ac:dyDescent="0.35">
      <c r="A8" s="135"/>
      <c r="B8" s="5" t="s">
        <v>21</v>
      </c>
      <c r="C8" s="5" t="s">
        <v>18</v>
      </c>
      <c r="D8" s="5" t="s">
        <v>151</v>
      </c>
      <c r="E8" s="119" t="s">
        <v>178</v>
      </c>
      <c r="F8" s="121" t="s">
        <v>154</v>
      </c>
      <c r="G8" s="5" t="s">
        <v>273</v>
      </c>
    </row>
    <row r="9" spans="1:7" ht="90" x14ac:dyDescent="0.35">
      <c r="A9" s="136" t="s">
        <v>19</v>
      </c>
      <c r="B9" s="5" t="s">
        <v>20</v>
      </c>
      <c r="C9" s="5" t="s">
        <v>18</v>
      </c>
      <c r="D9" s="5" t="s">
        <v>151</v>
      </c>
      <c r="E9" s="119" t="s">
        <v>149</v>
      </c>
      <c r="F9" s="121" t="s">
        <v>154</v>
      </c>
      <c r="G9" s="5" t="s">
        <v>273</v>
      </c>
    </row>
    <row r="10" spans="1:7" ht="90" x14ac:dyDescent="0.35">
      <c r="A10" s="136"/>
      <c r="B10" s="9" t="s">
        <v>22</v>
      </c>
      <c r="C10" s="5" t="s">
        <v>18</v>
      </c>
      <c r="D10" s="5" t="s">
        <v>151</v>
      </c>
      <c r="E10" s="119" t="s">
        <v>150</v>
      </c>
      <c r="F10" s="121" t="s">
        <v>154</v>
      </c>
      <c r="G10" s="5" t="s">
        <v>273</v>
      </c>
    </row>
    <row r="11" spans="1:7" ht="110" x14ac:dyDescent="0.35">
      <c r="A11" s="15" t="s">
        <v>34</v>
      </c>
      <c r="B11" s="9" t="s">
        <v>35</v>
      </c>
      <c r="C11" s="5" t="s">
        <v>18</v>
      </c>
      <c r="D11" s="5" t="s">
        <v>160</v>
      </c>
      <c r="E11" s="5" t="s">
        <v>161</v>
      </c>
      <c r="F11" s="121" t="s">
        <v>154</v>
      </c>
      <c r="G11" s="5" t="s">
        <v>274</v>
      </c>
    </row>
    <row r="12" spans="1:7" ht="110" x14ac:dyDescent="0.35">
      <c r="A12" s="27" t="s">
        <v>45</v>
      </c>
      <c r="B12" s="9" t="s">
        <v>41</v>
      </c>
      <c r="C12" s="5" t="s">
        <v>18</v>
      </c>
      <c r="D12" s="5" t="s">
        <v>153</v>
      </c>
      <c r="E12" s="5" t="s">
        <v>259</v>
      </c>
      <c r="F12" s="122" t="s">
        <v>155</v>
      </c>
      <c r="G12" s="5" t="s">
        <v>275</v>
      </c>
    </row>
    <row r="13" spans="1:7" ht="260" x14ac:dyDescent="0.35">
      <c r="A13" s="11" t="s">
        <v>24</v>
      </c>
      <c r="B13" s="9" t="s">
        <v>23</v>
      </c>
      <c r="C13" s="5" t="s">
        <v>18</v>
      </c>
      <c r="D13" s="5" t="s">
        <v>156</v>
      </c>
      <c r="E13" s="5" t="s">
        <v>231</v>
      </c>
      <c r="F13" s="121" t="s">
        <v>154</v>
      </c>
      <c r="G13" s="5" t="s">
        <v>276</v>
      </c>
    </row>
    <row r="14" spans="1:7" ht="160" x14ac:dyDescent="0.35">
      <c r="A14" s="12" t="s">
        <v>25</v>
      </c>
      <c r="B14" s="9" t="s">
        <v>26</v>
      </c>
      <c r="C14" s="5" t="s">
        <v>18</v>
      </c>
      <c r="D14" s="5" t="s">
        <v>278</v>
      </c>
      <c r="E14" s="5" t="s">
        <v>240</v>
      </c>
      <c r="F14" s="122" t="s">
        <v>155</v>
      </c>
      <c r="G14" s="5" t="s">
        <v>277</v>
      </c>
    </row>
    <row r="15" spans="1:7" ht="170" x14ac:dyDescent="0.35">
      <c r="A15" s="18" t="s">
        <v>27</v>
      </c>
      <c r="B15" s="5" t="s">
        <v>31</v>
      </c>
      <c r="C15" s="5" t="s">
        <v>18</v>
      </c>
      <c r="D15" s="5" t="s">
        <v>156</v>
      </c>
      <c r="E15" s="5" t="s">
        <v>219</v>
      </c>
      <c r="F15" s="121" t="s">
        <v>154</v>
      </c>
      <c r="G15" s="5" t="s">
        <v>276</v>
      </c>
    </row>
    <row r="16" spans="1:7" ht="85" customHeight="1" x14ac:dyDescent="0.35">
      <c r="A16" s="22" t="s">
        <v>28</v>
      </c>
      <c r="B16" s="5" t="s">
        <v>42</v>
      </c>
      <c r="C16" s="5" t="s">
        <v>18</v>
      </c>
      <c r="D16" s="5" t="s">
        <v>153</v>
      </c>
      <c r="E16" s="5" t="s">
        <v>230</v>
      </c>
      <c r="F16" s="122" t="s">
        <v>155</v>
      </c>
      <c r="G16" s="5" t="s">
        <v>279</v>
      </c>
    </row>
    <row r="17" spans="1:7" ht="90" x14ac:dyDescent="0.35">
      <c r="A17" s="30" t="s">
        <v>44</v>
      </c>
      <c r="B17" s="5" t="s">
        <v>43</v>
      </c>
      <c r="C17" s="5" t="s">
        <v>18</v>
      </c>
      <c r="D17" s="5" t="s">
        <v>280</v>
      </c>
      <c r="E17" s="5" t="s">
        <v>258</v>
      </c>
      <c r="F17" s="122" t="s">
        <v>155</v>
      </c>
      <c r="G17" s="5" t="s">
        <v>281</v>
      </c>
    </row>
    <row r="18" spans="1:7" ht="88" customHeight="1" x14ac:dyDescent="0.35">
      <c r="A18" s="20" t="s">
        <v>29</v>
      </c>
      <c r="B18" s="5" t="s">
        <v>32</v>
      </c>
      <c r="C18" s="5" t="s">
        <v>18</v>
      </c>
      <c r="D18" s="5" t="s">
        <v>157</v>
      </c>
      <c r="E18" s="5" t="s">
        <v>282</v>
      </c>
      <c r="F18" s="122" t="s">
        <v>155</v>
      </c>
      <c r="G18" s="5" t="s">
        <v>283</v>
      </c>
    </row>
    <row r="19" spans="1:7" ht="70" x14ac:dyDescent="0.35">
      <c r="A19" s="25" t="s">
        <v>37</v>
      </c>
      <c r="B19" s="5" t="s">
        <v>38</v>
      </c>
      <c r="C19" s="5" t="s">
        <v>18</v>
      </c>
      <c r="D19" s="5" t="s">
        <v>158</v>
      </c>
      <c r="E19" s="5" t="s">
        <v>159</v>
      </c>
      <c r="F19" s="121" t="s">
        <v>154</v>
      </c>
      <c r="G19" s="5" t="s">
        <v>284</v>
      </c>
    </row>
    <row r="21" spans="1:7" x14ac:dyDescent="0.35">
      <c r="B21" s="124"/>
      <c r="C21" s="125" t="s">
        <v>162</v>
      </c>
    </row>
    <row r="22" spans="1:7" x14ac:dyDescent="0.35">
      <c r="B22" s="124"/>
    </row>
    <row r="23" spans="1:7" x14ac:dyDescent="0.35">
      <c r="C23" s="125" t="s">
        <v>163</v>
      </c>
    </row>
    <row r="24" spans="1:7" x14ac:dyDescent="0.35">
      <c r="C24" s="125"/>
    </row>
    <row r="25" spans="1:7" x14ac:dyDescent="0.35">
      <c r="C25" s="125"/>
    </row>
  </sheetData>
  <mergeCells count="3">
    <mergeCell ref="A7:A8"/>
    <mergeCell ref="A9:A10"/>
    <mergeCell ref="A5:G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4E568-5DB7-480B-A5A5-F0718493CAAA}">
  <dimension ref="A6:C25"/>
  <sheetViews>
    <sheetView tabSelected="1" workbookViewId="0">
      <selection activeCell="F8" sqref="F8"/>
    </sheetView>
  </sheetViews>
  <sheetFormatPr baseColWidth="10" defaultColWidth="14.7265625" defaultRowHeight="13.5" x14ac:dyDescent="0.3"/>
  <cols>
    <col min="1" max="1" width="44.81640625" style="32" customWidth="1"/>
    <col min="2" max="16384" width="14.7265625" style="32"/>
  </cols>
  <sheetData>
    <row r="6" spans="1:3" ht="14" thickBot="1" x14ac:dyDescent="0.35"/>
    <row r="7" spans="1:3" x14ac:dyDescent="0.3">
      <c r="A7" s="146" t="s">
        <v>49</v>
      </c>
      <c r="B7" s="147"/>
      <c r="C7" s="148"/>
    </row>
    <row r="8" spans="1:3" x14ac:dyDescent="0.3">
      <c r="A8" s="73" t="s">
        <v>50</v>
      </c>
      <c r="B8" s="76" t="s">
        <v>51</v>
      </c>
      <c r="C8" s="76" t="s">
        <v>52</v>
      </c>
    </row>
    <row r="9" spans="1:3" x14ac:dyDescent="0.3">
      <c r="A9" s="77" t="s">
        <v>53</v>
      </c>
      <c r="B9" s="78"/>
      <c r="C9" s="79"/>
    </row>
    <row r="10" spans="1:3" x14ac:dyDescent="0.3">
      <c r="A10" s="80" t="s">
        <v>54</v>
      </c>
      <c r="B10" s="81"/>
      <c r="C10" s="82">
        <f t="shared" ref="C10:C16" si="0">+B10/$B$25*100</f>
        <v>0</v>
      </c>
    </row>
    <row r="11" spans="1:3" x14ac:dyDescent="0.3">
      <c r="A11" s="83" t="s">
        <v>55</v>
      </c>
      <c r="B11" s="84"/>
      <c r="C11" s="82">
        <f t="shared" si="0"/>
        <v>0</v>
      </c>
    </row>
    <row r="12" spans="1:3" x14ac:dyDescent="0.3">
      <c r="A12" s="83" t="s">
        <v>56</v>
      </c>
      <c r="B12" s="84"/>
      <c r="C12" s="82">
        <f t="shared" si="0"/>
        <v>0</v>
      </c>
    </row>
    <row r="13" spans="1:3" x14ac:dyDescent="0.3">
      <c r="A13" s="83" t="s">
        <v>57</v>
      </c>
      <c r="B13" s="84">
        <v>400</v>
      </c>
      <c r="C13" s="82">
        <f t="shared" si="0"/>
        <v>10</v>
      </c>
    </row>
    <row r="14" spans="1:3" x14ac:dyDescent="0.3">
      <c r="A14" s="83" t="s">
        <v>58</v>
      </c>
      <c r="B14" s="84">
        <v>100</v>
      </c>
      <c r="C14" s="82">
        <f t="shared" si="0"/>
        <v>2.5</v>
      </c>
    </row>
    <row r="15" spans="1:3" x14ac:dyDescent="0.3">
      <c r="A15" s="83" t="s">
        <v>59</v>
      </c>
      <c r="B15" s="84">
        <v>3000</v>
      </c>
      <c r="C15" s="82">
        <f t="shared" si="0"/>
        <v>75</v>
      </c>
    </row>
    <row r="16" spans="1:3" x14ac:dyDescent="0.3">
      <c r="A16" s="83" t="s">
        <v>60</v>
      </c>
      <c r="B16" s="84">
        <v>150</v>
      </c>
      <c r="C16" s="82">
        <f t="shared" si="0"/>
        <v>3.75</v>
      </c>
    </row>
    <row r="17" spans="1:3" x14ac:dyDescent="0.3">
      <c r="A17" s="77" t="s">
        <v>61</v>
      </c>
      <c r="B17" s="86"/>
      <c r="C17" s="87"/>
    </row>
    <row r="18" spans="1:3" x14ac:dyDescent="0.3">
      <c r="A18" s="83" t="s">
        <v>62</v>
      </c>
      <c r="B18" s="85"/>
      <c r="C18" s="82">
        <f t="shared" ref="C18:C24" si="1">+B18/$B$25*100</f>
        <v>0</v>
      </c>
    </row>
    <row r="19" spans="1:3" x14ac:dyDescent="0.3">
      <c r="A19" s="83" t="s">
        <v>63</v>
      </c>
      <c r="B19" s="85"/>
      <c r="C19" s="82">
        <f t="shared" si="1"/>
        <v>0</v>
      </c>
    </row>
    <row r="20" spans="1:3" x14ac:dyDescent="0.3">
      <c r="A20" s="83" t="s">
        <v>64</v>
      </c>
      <c r="B20" s="84"/>
      <c r="C20" s="82">
        <f t="shared" si="1"/>
        <v>0</v>
      </c>
    </row>
    <row r="21" spans="1:3" x14ac:dyDescent="0.3">
      <c r="A21" s="83" t="s">
        <v>65</v>
      </c>
      <c r="B21" s="85"/>
      <c r="C21" s="82">
        <f t="shared" si="1"/>
        <v>0</v>
      </c>
    </row>
    <row r="22" spans="1:3" x14ac:dyDescent="0.3">
      <c r="A22" s="80" t="s">
        <v>66</v>
      </c>
      <c r="B22" s="84"/>
      <c r="C22" s="82">
        <f t="shared" si="1"/>
        <v>0</v>
      </c>
    </row>
    <row r="23" spans="1:3" x14ac:dyDescent="0.3">
      <c r="A23" s="83" t="s">
        <v>67</v>
      </c>
      <c r="B23" s="84">
        <v>100</v>
      </c>
      <c r="C23" s="82">
        <f t="shared" si="1"/>
        <v>2.5</v>
      </c>
    </row>
    <row r="24" spans="1:3" x14ac:dyDescent="0.3">
      <c r="A24" s="80" t="s">
        <v>68</v>
      </c>
      <c r="B24" s="84">
        <v>250</v>
      </c>
      <c r="C24" s="82">
        <f t="shared" si="1"/>
        <v>6.25</v>
      </c>
    </row>
    <row r="25" spans="1:3" ht="14" thickBot="1" x14ac:dyDescent="0.35">
      <c r="A25" s="88" t="s">
        <v>69</v>
      </c>
      <c r="B25" s="89">
        <f>SUM(B10:B24)</f>
        <v>4000</v>
      </c>
      <c r="C25" s="89">
        <f>+SUM(C10:C24)</f>
        <v>100</v>
      </c>
    </row>
  </sheetData>
  <mergeCells count="1">
    <mergeCell ref="A7:C7"/>
  </mergeCells>
  <conditionalFormatting sqref="C10:C16">
    <cfRule type="expression" dxfId="32" priority="18" stopIfTrue="1">
      <formula>ISERROR(C10)</formula>
    </cfRule>
  </conditionalFormatting>
  <conditionalFormatting sqref="C18:C24">
    <cfRule type="expression" dxfId="31" priority="17" stopIfTrue="1">
      <formula>ISERROR(C10)</formula>
    </cfRule>
  </conditionalFormatting>
  <conditionalFormatting sqref="C7:C9">
    <cfRule type="expression" dxfId="30" priority="16" stopIfTrue="1">
      <formula>ISERROR(B28)</formula>
    </cfRule>
  </conditionalFormatting>
  <conditionalFormatting sqref="C17">
    <cfRule type="expression" dxfId="29" priority="15" stopIfTrue="1">
      <formula>ISERROR(B38)</formula>
    </cfRule>
  </conditionalFormatting>
  <conditionalFormatting sqref="B25:C25">
    <cfRule type="expression" dxfId="28" priority="14" stopIfTrue="1">
      <formula>ISERROR(B25)</formula>
    </cfRule>
  </conditionalFormatting>
  <conditionalFormatting sqref="C10:C16">
    <cfRule type="expression" dxfId="27" priority="13" stopIfTrue="1">
      <formula>ISERROR(C10)</formula>
    </cfRule>
  </conditionalFormatting>
  <conditionalFormatting sqref="B25:C25">
    <cfRule type="expression" dxfId="26" priority="11" stopIfTrue="1">
      <formula>ISERROR(B25)</formula>
    </cfRule>
  </conditionalFormatting>
  <conditionalFormatting sqref="C7:C9">
    <cfRule type="expression" dxfId="25" priority="10" stopIfTrue="1">
      <formula>ISERROR(B28)</formula>
    </cfRule>
  </conditionalFormatting>
  <conditionalFormatting sqref="C17">
    <cfRule type="expression" dxfId="24" priority="9" stopIfTrue="1">
      <formula>ISERROR(B38)</formula>
    </cfRule>
  </conditionalFormatting>
  <conditionalFormatting sqref="C18:C24">
    <cfRule type="expression" dxfId="23" priority="1" stopIfTrue="1">
      <formula>ISERROR(C18)</formula>
    </cfRule>
  </conditionalFormatting>
  <conditionalFormatting sqref="C10:C16">
    <cfRule type="expression" dxfId="22" priority="8" stopIfTrue="1">
      <formula>ISERROR(C10)</formula>
    </cfRule>
  </conditionalFormatting>
  <conditionalFormatting sqref="C18:C24">
    <cfRule type="expression" dxfId="21" priority="7" stopIfTrue="1">
      <formula>ISERROR(C10)</formula>
    </cfRule>
  </conditionalFormatting>
  <conditionalFormatting sqref="B25:C25">
    <cfRule type="expression" dxfId="20" priority="6" stopIfTrue="1">
      <formula>ISERROR(B25)</formula>
    </cfRule>
  </conditionalFormatting>
  <conditionalFormatting sqref="C7:C9">
    <cfRule type="expression" dxfId="19" priority="5" stopIfTrue="1">
      <formula>ISERROR(B28)</formula>
    </cfRule>
  </conditionalFormatting>
  <conditionalFormatting sqref="C17">
    <cfRule type="expression" dxfId="18" priority="4" stopIfTrue="1">
      <formula>ISERROR(B38)</formula>
    </cfRule>
  </conditionalFormatting>
  <conditionalFormatting sqref="C18:C24">
    <cfRule type="expression" dxfId="17" priority="3" stopIfTrue="1">
      <formula>ISERROR(C18)</formula>
    </cfRule>
  </conditionalFormatting>
  <conditionalFormatting sqref="C18:C24">
    <cfRule type="expression" dxfId="16" priority="2" stopIfTrue="1">
      <formula>ISERROR(C18)</formula>
    </cfRule>
  </conditionalFormatting>
  <conditionalFormatting sqref="C25">
    <cfRule type="expression" dxfId="15" priority="20" stopIfTrue="1">
      <formula>ISERROR(C17)</formula>
    </cfRule>
  </conditionalFormatting>
  <pageMargins left="0.7" right="0.7" top="0.75" bottom="0.75" header="0.3" footer="0.3"/>
  <pageSetup paperSize="9" orientation="portrait" horizontalDpi="200" verticalDpi="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EE754-6055-4E0C-95CA-721E4B839FC3}">
  <dimension ref="A5:C10"/>
  <sheetViews>
    <sheetView workbookViewId="0">
      <selection activeCell="C18" sqref="C18"/>
    </sheetView>
  </sheetViews>
  <sheetFormatPr baseColWidth="10" defaultColWidth="14.7265625" defaultRowHeight="13.5" x14ac:dyDescent="0.25"/>
  <cols>
    <col min="1" max="1" width="27.1796875" style="34" customWidth="1"/>
    <col min="2" max="16384" width="14.7265625" style="34"/>
  </cols>
  <sheetData>
    <row r="5" spans="1:3" ht="14" thickBot="1" x14ac:dyDescent="0.3"/>
    <row r="6" spans="1:3" ht="14" x14ac:dyDescent="0.3">
      <c r="A6" s="149" t="s">
        <v>70</v>
      </c>
      <c r="B6" s="150"/>
      <c r="C6" s="151"/>
    </row>
    <row r="7" spans="1:3" ht="14" x14ac:dyDescent="0.3">
      <c r="A7" s="74" t="s">
        <v>50</v>
      </c>
      <c r="B7" s="75" t="s">
        <v>51</v>
      </c>
      <c r="C7" s="75" t="s">
        <v>52</v>
      </c>
    </row>
    <row r="8" spans="1:3" x14ac:dyDescent="0.25">
      <c r="A8" s="33" t="s">
        <v>71</v>
      </c>
      <c r="B8" s="35">
        <v>4000</v>
      </c>
      <c r="C8" s="36">
        <f>+B8/$B$10*100</f>
        <v>57.142857142857139</v>
      </c>
    </row>
    <row r="9" spans="1:3" x14ac:dyDescent="0.25">
      <c r="A9" s="33" t="s">
        <v>72</v>
      </c>
      <c r="B9" s="35">
        <v>3000</v>
      </c>
      <c r="C9" s="36">
        <f t="shared" ref="C9:C10" si="0">+B9/$B$10*100</f>
        <v>42.857142857142854</v>
      </c>
    </row>
    <row r="10" spans="1:3" ht="14" thickBot="1" x14ac:dyDescent="0.3">
      <c r="A10" s="90" t="s">
        <v>69</v>
      </c>
      <c r="B10" s="91">
        <f>SUM(B8:B9)</f>
        <v>7000</v>
      </c>
      <c r="C10" s="91">
        <f t="shared" si="0"/>
        <v>100</v>
      </c>
    </row>
  </sheetData>
  <mergeCells count="1">
    <mergeCell ref="A6:C6"/>
  </mergeCells>
  <conditionalFormatting sqref="C8:C10">
    <cfRule type="expression" dxfId="14" priority="4" stopIfTrue="1">
      <formula>ISERROR(C8)</formula>
    </cfRule>
  </conditionalFormatting>
  <conditionalFormatting sqref="C10">
    <cfRule type="expression" dxfId="13" priority="3" stopIfTrue="1">
      <formula>ISERROR(C10)</formula>
    </cfRule>
  </conditionalFormatting>
  <conditionalFormatting sqref="B10">
    <cfRule type="cellIs" dxfId="12" priority="2" stopIfTrue="1" operator="equal">
      <formula>0</formula>
    </cfRule>
  </conditionalFormatting>
  <conditionalFormatting sqref="C10">
    <cfRule type="cellIs" dxfId="11" priority="1" stopIfTrue="1" operator="equal">
      <formula>0</formula>
    </cfRule>
  </conditionalFormatting>
  <pageMargins left="0.7" right="0.7" top="0.75" bottom="0.75" header="0.3" footer="0.3"/>
  <pageSetup paperSize="9" orientation="portrait" horizontalDpi="200" verticalDpi="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B044B-CACE-48B3-826B-0E1D624D7DC6}">
  <dimension ref="A6:AF88"/>
  <sheetViews>
    <sheetView showGridLines="0" zoomScale="93" zoomScaleNormal="100" workbookViewId="0">
      <selection activeCell="D5" sqref="D5"/>
    </sheetView>
  </sheetViews>
  <sheetFormatPr baseColWidth="10" defaultColWidth="14.7265625" defaultRowHeight="13.5" x14ac:dyDescent="0.25"/>
  <cols>
    <col min="1" max="1" width="23.36328125" style="49" customWidth="1"/>
    <col min="2" max="2" width="12.36328125" style="49" bestFit="1" customWidth="1"/>
    <col min="3" max="3" width="11.1796875" style="49" bestFit="1" customWidth="1"/>
    <col min="4" max="5" width="10.08984375" style="49" bestFit="1" customWidth="1"/>
    <col min="6" max="9" width="11.1796875" style="49" bestFit="1" customWidth="1"/>
    <col min="10" max="13" width="12.36328125" style="49" bestFit="1" customWidth="1"/>
    <col min="14" max="14" width="13.54296875" style="49" bestFit="1" customWidth="1"/>
    <col min="15" max="16" width="14.7265625" style="34"/>
    <col min="17" max="17" width="23.81640625" style="34" customWidth="1"/>
    <col min="18" max="16384" width="14.7265625" style="34"/>
  </cols>
  <sheetData>
    <row r="6" spans="1:32" ht="14" thickBot="1" x14ac:dyDescent="0.3">
      <c r="Q6" s="41" t="s">
        <v>95</v>
      </c>
      <c r="T6" s="39"/>
      <c r="U6" s="39"/>
      <c r="V6" s="39"/>
      <c r="W6" s="39"/>
      <c r="X6" s="39"/>
      <c r="Y6" s="39"/>
      <c r="Z6" s="39"/>
      <c r="AA6" s="39"/>
      <c r="AB6" s="39"/>
      <c r="AC6" s="39"/>
      <c r="AD6" s="39"/>
      <c r="AE6" s="39"/>
      <c r="AF6" s="39"/>
    </row>
    <row r="7" spans="1:32" ht="14" x14ac:dyDescent="0.3">
      <c r="A7" s="153" t="s">
        <v>73</v>
      </c>
      <c r="B7" s="154"/>
      <c r="C7" s="154"/>
      <c r="D7" s="154"/>
      <c r="E7" s="154"/>
      <c r="F7" s="154"/>
      <c r="G7" s="154"/>
      <c r="H7" s="154"/>
      <c r="I7" s="154"/>
      <c r="J7" s="154"/>
      <c r="K7" s="154"/>
      <c r="L7" s="154"/>
      <c r="M7" s="154"/>
      <c r="N7" s="155"/>
      <c r="Q7" s="41" t="s">
        <v>96</v>
      </c>
      <c r="T7" s="38"/>
      <c r="U7" s="38"/>
      <c r="V7" s="38"/>
      <c r="W7" s="38"/>
      <c r="X7" s="38"/>
      <c r="Y7" s="38"/>
      <c r="Z7" s="38"/>
      <c r="AA7" s="38"/>
      <c r="AB7" s="38"/>
      <c r="AC7" s="38"/>
      <c r="AD7" s="38"/>
      <c r="AE7" s="38"/>
      <c r="AF7" s="38"/>
    </row>
    <row r="8" spans="1:32" s="37" customFormat="1" ht="14" x14ac:dyDescent="0.3">
      <c r="A8" s="73" t="s">
        <v>50</v>
      </c>
      <c r="B8" s="156"/>
      <c r="C8" s="157"/>
      <c r="D8" s="157"/>
      <c r="E8" s="157"/>
      <c r="F8" s="157"/>
      <c r="G8" s="157"/>
      <c r="H8" s="157"/>
      <c r="I8" s="157"/>
      <c r="J8" s="157"/>
      <c r="K8" s="157"/>
      <c r="L8" s="157"/>
      <c r="M8" s="157"/>
      <c r="N8" s="158"/>
      <c r="Q8" s="42" t="s">
        <v>97</v>
      </c>
      <c r="R8" s="34" t="s">
        <v>107</v>
      </c>
      <c r="T8" s="34"/>
      <c r="U8" s="34"/>
      <c r="V8" s="34"/>
      <c r="W8" s="34"/>
      <c r="X8" s="34"/>
      <c r="Y8" s="34"/>
      <c r="Z8" s="34"/>
      <c r="AA8" s="34"/>
      <c r="AB8" s="34"/>
      <c r="AC8" s="34"/>
      <c r="AD8" s="34"/>
      <c r="AE8" s="34"/>
      <c r="AF8" s="34"/>
    </row>
    <row r="9" spans="1:32" s="37" customFormat="1" ht="14" x14ac:dyDescent="0.3">
      <c r="A9" s="50"/>
      <c r="B9" s="51" t="s">
        <v>4</v>
      </c>
      <c r="C9" s="51" t="s">
        <v>5</v>
      </c>
      <c r="D9" s="51" t="s">
        <v>6</v>
      </c>
      <c r="E9" s="51" t="s">
        <v>7</v>
      </c>
      <c r="F9" s="51" t="s">
        <v>8</v>
      </c>
      <c r="G9" s="51" t="s">
        <v>9</v>
      </c>
      <c r="H9" s="51" t="s">
        <v>10</v>
      </c>
      <c r="I9" s="51" t="s">
        <v>11</v>
      </c>
      <c r="J9" s="51" t="s">
        <v>12</v>
      </c>
      <c r="K9" s="51" t="s">
        <v>13</v>
      </c>
      <c r="L9" s="51" t="s">
        <v>2</v>
      </c>
      <c r="M9" s="51" t="s">
        <v>3</v>
      </c>
      <c r="N9" s="52" t="s">
        <v>69</v>
      </c>
      <c r="Q9" s="43" t="s">
        <v>98</v>
      </c>
      <c r="T9" s="34"/>
      <c r="U9" s="34"/>
      <c r="V9" s="34"/>
      <c r="W9" s="34"/>
      <c r="X9" s="34"/>
      <c r="Y9" s="34"/>
      <c r="Z9" s="34"/>
      <c r="AA9" s="34"/>
      <c r="AB9" s="34"/>
      <c r="AC9" s="34"/>
      <c r="AD9" s="34"/>
      <c r="AE9" s="34"/>
      <c r="AF9" s="34"/>
    </row>
    <row r="10" spans="1:32" s="38" customFormat="1" ht="14" x14ac:dyDescent="0.3">
      <c r="A10" s="73" t="s">
        <v>74</v>
      </c>
      <c r="B10" s="156"/>
      <c r="C10" s="157"/>
      <c r="D10" s="157"/>
      <c r="E10" s="157"/>
      <c r="F10" s="157"/>
      <c r="G10" s="157"/>
      <c r="H10" s="157"/>
      <c r="I10" s="157"/>
      <c r="J10" s="157"/>
      <c r="K10" s="157"/>
      <c r="L10" s="157"/>
      <c r="M10" s="157"/>
      <c r="N10" s="158"/>
      <c r="Q10" s="44" t="s">
        <v>99</v>
      </c>
      <c r="T10" s="34"/>
      <c r="U10" s="34"/>
      <c r="V10" s="34"/>
      <c r="W10" s="34"/>
      <c r="X10" s="34"/>
      <c r="Y10" s="34"/>
      <c r="Z10" s="34"/>
      <c r="AA10" s="34"/>
      <c r="AB10" s="34"/>
      <c r="AC10" s="34"/>
      <c r="AD10" s="34"/>
      <c r="AE10" s="34"/>
      <c r="AF10" s="34"/>
    </row>
    <row r="11" spans="1:32" x14ac:dyDescent="0.25">
      <c r="A11" s="53" t="s">
        <v>48</v>
      </c>
      <c r="B11" s="54"/>
      <c r="C11" s="54">
        <v>100</v>
      </c>
      <c r="D11" s="54">
        <v>400</v>
      </c>
      <c r="E11" s="54">
        <v>500</v>
      </c>
      <c r="F11" s="54">
        <f t="shared" ref="F11:M11" si="0">F24*4</f>
        <v>1200</v>
      </c>
      <c r="G11" s="54">
        <f t="shared" si="0"/>
        <v>2880</v>
      </c>
      <c r="H11" s="54">
        <f t="shared" si="0"/>
        <v>2880</v>
      </c>
      <c r="I11" s="54">
        <f t="shared" si="0"/>
        <v>2880</v>
      </c>
      <c r="J11" s="54">
        <f t="shared" si="0"/>
        <v>2880</v>
      </c>
      <c r="K11" s="54">
        <f t="shared" si="0"/>
        <v>6912</v>
      </c>
      <c r="L11" s="54">
        <f t="shared" si="0"/>
        <v>11059.2</v>
      </c>
      <c r="M11" s="54">
        <f t="shared" si="0"/>
        <v>11059.2</v>
      </c>
      <c r="N11" s="55">
        <f>SUM(B11:M11)</f>
        <v>42750.400000000001</v>
      </c>
      <c r="O11" s="103"/>
      <c r="Q11" s="45" t="s">
        <v>100</v>
      </c>
      <c r="R11" s="34" t="s">
        <v>107</v>
      </c>
    </row>
    <row r="12" spans="1:32" x14ac:dyDescent="0.25">
      <c r="A12" s="53" t="s">
        <v>77</v>
      </c>
      <c r="B12" s="54">
        <v>3000</v>
      </c>
      <c r="C12" s="54"/>
      <c r="D12" s="54"/>
      <c r="E12" s="54"/>
      <c r="F12" s="54"/>
      <c r="G12" s="54"/>
      <c r="H12" s="54"/>
      <c r="I12" s="54"/>
      <c r="J12" s="54"/>
      <c r="K12" s="54"/>
      <c r="L12" s="54"/>
      <c r="M12" s="54"/>
      <c r="N12" s="55">
        <f t="shared" ref="N12:N13" si="1">SUM(B12:M12)</f>
        <v>3000</v>
      </c>
      <c r="Q12" s="46" t="s">
        <v>102</v>
      </c>
    </row>
    <row r="13" spans="1:32" x14ac:dyDescent="0.25">
      <c r="A13" s="53" t="s">
        <v>71</v>
      </c>
      <c r="B13" s="54">
        <v>4000</v>
      </c>
      <c r="C13" s="54">
        <v>500</v>
      </c>
      <c r="D13" s="54">
        <v>200</v>
      </c>
      <c r="E13" s="54">
        <v>200</v>
      </c>
      <c r="F13" s="54">
        <v>200</v>
      </c>
      <c r="G13" s="54">
        <v>200</v>
      </c>
      <c r="H13" s="54">
        <v>200</v>
      </c>
      <c r="I13" s="54">
        <v>500</v>
      </c>
      <c r="J13" s="54">
        <v>200</v>
      </c>
      <c r="K13" s="54">
        <v>200</v>
      </c>
      <c r="L13" s="54">
        <v>500</v>
      </c>
      <c r="M13" s="54">
        <v>200</v>
      </c>
      <c r="N13" s="55">
        <f t="shared" si="1"/>
        <v>7100</v>
      </c>
      <c r="Q13" s="46" t="s">
        <v>103</v>
      </c>
      <c r="R13" s="34" t="s">
        <v>107</v>
      </c>
    </row>
    <row r="14" spans="1:32" s="39" customFormat="1" ht="14" x14ac:dyDescent="0.3">
      <c r="A14" s="56" t="s">
        <v>78</v>
      </c>
      <c r="B14" s="57">
        <f t="shared" ref="B14:N14" si="2">SUM(B11:B13)</f>
        <v>7000</v>
      </c>
      <c r="C14" s="57">
        <f t="shared" si="2"/>
        <v>600</v>
      </c>
      <c r="D14" s="57">
        <f t="shared" si="2"/>
        <v>600</v>
      </c>
      <c r="E14" s="57">
        <f t="shared" si="2"/>
        <v>700</v>
      </c>
      <c r="F14" s="57">
        <f t="shared" si="2"/>
        <v>1400</v>
      </c>
      <c r="G14" s="57">
        <f t="shared" si="2"/>
        <v>3080</v>
      </c>
      <c r="H14" s="57">
        <f t="shared" si="2"/>
        <v>3080</v>
      </c>
      <c r="I14" s="57">
        <f t="shared" si="2"/>
        <v>3380</v>
      </c>
      <c r="J14" s="57">
        <f t="shared" si="2"/>
        <v>3080</v>
      </c>
      <c r="K14" s="57">
        <f t="shared" si="2"/>
        <v>7112</v>
      </c>
      <c r="L14" s="57">
        <f t="shared" si="2"/>
        <v>11559.2</v>
      </c>
      <c r="M14" s="57">
        <f t="shared" si="2"/>
        <v>11259.2</v>
      </c>
      <c r="N14" s="57">
        <f t="shared" si="2"/>
        <v>52850.400000000001</v>
      </c>
      <c r="Q14" s="47" t="s">
        <v>104</v>
      </c>
      <c r="T14" s="34"/>
      <c r="U14" s="34"/>
      <c r="V14" s="34"/>
      <c r="W14" s="34"/>
      <c r="X14" s="34"/>
      <c r="Y14" s="34"/>
      <c r="Z14" s="34"/>
      <c r="AA14" s="34"/>
      <c r="AB14" s="34"/>
      <c r="AC14" s="34"/>
      <c r="AD14" s="34"/>
      <c r="AE14" s="34"/>
      <c r="AF14" s="34"/>
    </row>
    <row r="15" spans="1:32" s="38" customFormat="1" ht="14" x14ac:dyDescent="0.3">
      <c r="A15" s="73" t="s">
        <v>79</v>
      </c>
      <c r="B15" s="159"/>
      <c r="C15" s="160"/>
      <c r="D15" s="160"/>
      <c r="E15" s="160"/>
      <c r="F15" s="160"/>
      <c r="G15" s="160"/>
      <c r="H15" s="160"/>
      <c r="I15" s="160"/>
      <c r="J15" s="160"/>
      <c r="K15" s="160"/>
      <c r="L15" s="160"/>
      <c r="M15" s="160"/>
      <c r="N15" s="161"/>
      <c r="Q15" s="48" t="s">
        <v>105</v>
      </c>
      <c r="T15" s="34"/>
      <c r="U15" s="34"/>
      <c r="V15" s="34"/>
      <c r="W15" s="34"/>
      <c r="X15" s="34"/>
      <c r="Y15" s="34"/>
      <c r="Z15" s="34"/>
      <c r="AA15" s="34"/>
      <c r="AB15" s="34"/>
      <c r="AC15" s="34"/>
      <c r="AD15" s="34"/>
      <c r="AE15" s="34"/>
      <c r="AF15" s="34"/>
    </row>
    <row r="16" spans="1:32" x14ac:dyDescent="0.25">
      <c r="A16" s="58" t="s">
        <v>80</v>
      </c>
      <c r="B16" s="59"/>
      <c r="C16" s="59"/>
      <c r="D16" s="54"/>
      <c r="E16" s="54"/>
      <c r="F16" s="54"/>
      <c r="G16" s="54"/>
      <c r="H16" s="54"/>
      <c r="I16" s="54"/>
      <c r="J16" s="54"/>
      <c r="K16" s="54"/>
      <c r="L16" s="54"/>
      <c r="M16" s="54"/>
      <c r="N16" s="55">
        <f>SUM(B16:M16)</f>
        <v>0</v>
      </c>
      <c r="Q16" s="47" t="s">
        <v>106</v>
      </c>
      <c r="R16" s="34" t="s">
        <v>107</v>
      </c>
    </row>
    <row r="17" spans="1:32" x14ac:dyDescent="0.25">
      <c r="A17" s="58" t="s">
        <v>81</v>
      </c>
      <c r="B17" s="54">
        <v>1000</v>
      </c>
      <c r="C17" s="59"/>
      <c r="D17" s="54"/>
      <c r="E17" s="54"/>
      <c r="F17" s="54"/>
      <c r="G17" s="54"/>
      <c r="H17" s="54"/>
      <c r="I17" s="54"/>
      <c r="J17" s="54"/>
      <c r="K17" s="54"/>
      <c r="L17" s="54"/>
      <c r="M17" s="54"/>
      <c r="N17" s="55">
        <f t="shared" ref="N17:N28" si="3">SUM(B17:M17)</f>
        <v>1000</v>
      </c>
    </row>
    <row r="18" spans="1:32" x14ac:dyDescent="0.25">
      <c r="A18" s="60" t="s">
        <v>82</v>
      </c>
      <c r="B18" s="54"/>
      <c r="C18" s="59"/>
      <c r="D18" s="54"/>
      <c r="E18" s="54"/>
      <c r="F18" s="54"/>
      <c r="G18" s="54"/>
      <c r="H18" s="54"/>
      <c r="I18" s="54"/>
      <c r="J18" s="54">
        <v>1120</v>
      </c>
      <c r="K18" s="54">
        <v>1120</v>
      </c>
      <c r="L18" s="54">
        <v>1120</v>
      </c>
      <c r="M18" s="54">
        <v>1120</v>
      </c>
      <c r="N18" s="55">
        <f t="shared" si="3"/>
        <v>4480</v>
      </c>
    </row>
    <row r="19" spans="1:32" x14ac:dyDescent="0.25">
      <c r="A19" s="60" t="s">
        <v>83</v>
      </c>
      <c r="B19" s="54">
        <v>60</v>
      </c>
      <c r="C19" s="54">
        <v>60</v>
      </c>
      <c r="D19" s="54">
        <v>60</v>
      </c>
      <c r="E19" s="54">
        <v>60</v>
      </c>
      <c r="F19" s="54">
        <v>60</v>
      </c>
      <c r="G19" s="54">
        <v>60</v>
      </c>
      <c r="H19" s="54">
        <v>60</v>
      </c>
      <c r="I19" s="54">
        <v>60</v>
      </c>
      <c r="J19" s="54">
        <v>60</v>
      </c>
      <c r="K19" s="54">
        <v>60</v>
      </c>
      <c r="L19" s="54">
        <v>60</v>
      </c>
      <c r="M19" s="54">
        <v>60</v>
      </c>
      <c r="N19" s="55">
        <f t="shared" si="3"/>
        <v>720</v>
      </c>
    </row>
    <row r="20" spans="1:32" x14ac:dyDescent="0.25">
      <c r="A20" s="58" t="s">
        <v>84</v>
      </c>
      <c r="B20" s="54">
        <v>3000</v>
      </c>
      <c r="C20" s="54"/>
      <c r="D20" s="54"/>
      <c r="E20" s="54"/>
      <c r="F20" s="54">
        <v>200</v>
      </c>
      <c r="G20" s="54">
        <v>500</v>
      </c>
      <c r="H20" s="54">
        <f>H11*0.3</f>
        <v>864</v>
      </c>
      <c r="I20" s="54">
        <f>I11*0.3</f>
        <v>864</v>
      </c>
      <c r="J20" s="54">
        <f>J11*0.3</f>
        <v>864</v>
      </c>
      <c r="K20" s="54">
        <f>K11*0.3</f>
        <v>2073.6</v>
      </c>
      <c r="L20" s="54">
        <f>L11*0.3</f>
        <v>3317.76</v>
      </c>
      <c r="M20" s="54"/>
      <c r="N20" s="55">
        <f t="shared" si="3"/>
        <v>11683.36</v>
      </c>
      <c r="O20" s="102"/>
      <c r="P20" s="102"/>
      <c r="T20" s="39"/>
      <c r="U20" s="39"/>
      <c r="V20" s="39"/>
      <c r="W20" s="39"/>
      <c r="X20" s="39"/>
      <c r="Y20" s="39"/>
      <c r="Z20" s="39"/>
      <c r="AA20" s="39"/>
      <c r="AB20" s="39"/>
      <c r="AC20" s="39"/>
      <c r="AD20" s="39"/>
      <c r="AE20" s="39"/>
      <c r="AF20" s="39"/>
    </row>
    <row r="21" spans="1:32" ht="14.5" x14ac:dyDescent="0.35">
      <c r="A21" s="60" t="s">
        <v>85</v>
      </c>
      <c r="B21" s="54"/>
      <c r="C21" s="54"/>
      <c r="D21" s="54"/>
      <c r="E21" s="54"/>
      <c r="F21" s="54"/>
      <c r="G21" s="54"/>
      <c r="H21" s="54"/>
      <c r="I21" s="54"/>
      <c r="J21" s="54"/>
      <c r="K21" s="54"/>
      <c r="L21" s="54"/>
      <c r="M21" s="54"/>
      <c r="N21" s="55">
        <f t="shared" si="3"/>
        <v>0</v>
      </c>
      <c r="Q21" s="92" t="s">
        <v>46</v>
      </c>
      <c r="R21" s="101" t="s">
        <v>69</v>
      </c>
      <c r="T21" s="40"/>
      <c r="U21" s="40"/>
      <c r="V21" s="40"/>
      <c r="W21" s="40"/>
      <c r="X21" s="40"/>
      <c r="Y21" s="40"/>
      <c r="Z21" s="40"/>
      <c r="AA21" s="40"/>
      <c r="AB21" s="40"/>
      <c r="AC21" s="40"/>
      <c r="AD21" s="40"/>
      <c r="AE21" s="40"/>
      <c r="AF21" s="40"/>
    </row>
    <row r="22" spans="1:32" ht="14.5" x14ac:dyDescent="0.35">
      <c r="A22" s="60" t="s">
        <v>86</v>
      </c>
      <c r="B22" s="54">
        <v>60</v>
      </c>
      <c r="C22" s="54">
        <v>60</v>
      </c>
      <c r="D22" s="54">
        <v>60</v>
      </c>
      <c r="E22" s="54">
        <v>60</v>
      </c>
      <c r="F22" s="54">
        <v>60</v>
      </c>
      <c r="G22" s="54">
        <v>60</v>
      </c>
      <c r="H22" s="54">
        <v>60</v>
      </c>
      <c r="I22" s="54">
        <v>60</v>
      </c>
      <c r="J22" s="54">
        <v>60</v>
      </c>
      <c r="K22" s="54">
        <v>60</v>
      </c>
      <c r="L22" s="54">
        <v>60</v>
      </c>
      <c r="M22" s="54">
        <v>60</v>
      </c>
      <c r="N22" s="55">
        <f t="shared" si="3"/>
        <v>720</v>
      </c>
      <c r="O22" s="102"/>
      <c r="Q22" s="97" t="s">
        <v>47</v>
      </c>
      <c r="R22" s="98">
        <f>R23</f>
        <v>42750.400000000001</v>
      </c>
      <c r="T22" s="40"/>
      <c r="U22" s="40"/>
      <c r="V22" s="40"/>
      <c r="W22" s="40"/>
      <c r="X22" s="40"/>
      <c r="Y22" s="40"/>
      <c r="Z22" s="40"/>
      <c r="AA22" s="40"/>
      <c r="AB22" s="40"/>
      <c r="AC22" s="40"/>
      <c r="AD22" s="40"/>
      <c r="AE22" s="40"/>
      <c r="AF22" s="40"/>
    </row>
    <row r="23" spans="1:32" ht="14.5" x14ac:dyDescent="0.35">
      <c r="A23" s="60" t="s">
        <v>122</v>
      </c>
      <c r="B23" s="54"/>
      <c r="C23" s="54"/>
      <c r="D23" s="54">
        <v>300</v>
      </c>
      <c r="E23" s="54"/>
      <c r="F23" s="54">
        <v>300</v>
      </c>
      <c r="G23" s="54">
        <v>300</v>
      </c>
      <c r="H23" s="54">
        <v>300</v>
      </c>
      <c r="I23" s="54">
        <v>300</v>
      </c>
      <c r="J23" s="54">
        <v>300</v>
      </c>
      <c r="K23" s="54">
        <v>300</v>
      </c>
      <c r="L23" s="54">
        <v>300</v>
      </c>
      <c r="M23" s="54">
        <v>300</v>
      </c>
      <c r="N23" s="55">
        <f t="shared" si="3"/>
        <v>2700</v>
      </c>
      <c r="Q23" s="93" t="s">
        <v>48</v>
      </c>
      <c r="R23" s="95">
        <v>42750.400000000001</v>
      </c>
      <c r="T23" s="40"/>
      <c r="U23" s="40"/>
      <c r="V23" s="40"/>
      <c r="W23" s="40"/>
      <c r="X23" s="40"/>
      <c r="Y23" s="40"/>
      <c r="Z23" s="40"/>
      <c r="AA23" s="40"/>
      <c r="AB23" s="40"/>
      <c r="AC23" s="40"/>
      <c r="AD23" s="40"/>
      <c r="AE23" s="40"/>
      <c r="AF23" s="40"/>
    </row>
    <row r="24" spans="1:32" ht="14.5" x14ac:dyDescent="0.35">
      <c r="A24" s="60" t="s">
        <v>108</v>
      </c>
      <c r="B24" s="54"/>
      <c r="C24" s="61">
        <v>100</v>
      </c>
      <c r="D24" s="61">
        <v>200</v>
      </c>
      <c r="E24" s="61">
        <v>200</v>
      </c>
      <c r="F24" s="62">
        <f>E11*0.6</f>
        <v>300</v>
      </c>
      <c r="G24" s="62">
        <f>F11*0.6</f>
        <v>720</v>
      </c>
      <c r="H24" s="63">
        <f>G11*0.25</f>
        <v>720</v>
      </c>
      <c r="I24" s="63">
        <f>H11*0.25</f>
        <v>720</v>
      </c>
      <c r="J24" s="63">
        <f>I11*0.25</f>
        <v>720</v>
      </c>
      <c r="K24" s="62">
        <f>J11*0.6</f>
        <v>1728</v>
      </c>
      <c r="L24" s="62">
        <f>K11*0.4</f>
        <v>2764.8</v>
      </c>
      <c r="M24" s="63">
        <f>L11*0.25</f>
        <v>2764.8</v>
      </c>
      <c r="N24" s="55">
        <f t="shared" si="3"/>
        <v>10937.6</v>
      </c>
      <c r="Q24" s="97" t="s">
        <v>128</v>
      </c>
      <c r="R24" s="98">
        <f>SUM(R25:R29)</f>
        <v>34684.465600000003</v>
      </c>
      <c r="T24" s="40"/>
      <c r="U24" s="40"/>
      <c r="V24" s="40"/>
      <c r="W24" s="40"/>
      <c r="X24" s="40"/>
      <c r="Y24" s="40"/>
      <c r="Z24" s="40"/>
      <c r="AA24" s="40"/>
      <c r="AB24" s="40"/>
      <c r="AC24" s="40"/>
      <c r="AD24" s="40"/>
      <c r="AE24" s="40"/>
      <c r="AF24" s="40"/>
    </row>
    <row r="25" spans="1:32" ht="14.5" x14ac:dyDescent="0.35">
      <c r="A25" s="60" t="s">
        <v>87</v>
      </c>
      <c r="B25" s="54"/>
      <c r="C25" s="54"/>
      <c r="D25" s="54"/>
      <c r="E25" s="54"/>
      <c r="F25" s="54"/>
      <c r="G25" s="54"/>
      <c r="H25" s="54"/>
      <c r="I25" s="54"/>
      <c r="J25" s="54"/>
      <c r="K25" s="54"/>
      <c r="L25" s="54"/>
      <c r="M25" s="54"/>
      <c r="N25" s="55">
        <f t="shared" si="3"/>
        <v>0</v>
      </c>
      <c r="Q25" s="93" t="s">
        <v>84</v>
      </c>
      <c r="R25" s="95">
        <v>11683.36</v>
      </c>
      <c r="T25" s="40"/>
      <c r="U25" s="40"/>
      <c r="V25" s="40"/>
      <c r="W25" s="40"/>
      <c r="X25" s="40"/>
      <c r="Y25" s="40"/>
      <c r="Z25" s="40"/>
      <c r="AA25" s="40"/>
      <c r="AB25" s="40"/>
      <c r="AC25" s="40"/>
      <c r="AD25" s="40"/>
      <c r="AE25" s="40"/>
      <c r="AF25" s="40"/>
    </row>
    <row r="26" spans="1:32" ht="14.5" x14ac:dyDescent="0.35">
      <c r="A26" s="60" t="s">
        <v>88</v>
      </c>
      <c r="B26" s="54"/>
      <c r="C26" s="54">
        <v>90</v>
      </c>
      <c r="D26" s="54">
        <v>90</v>
      </c>
      <c r="E26" s="54">
        <v>90</v>
      </c>
      <c r="F26" s="54">
        <v>90</v>
      </c>
      <c r="G26" s="54">
        <v>90</v>
      </c>
      <c r="H26" s="54">
        <v>90</v>
      </c>
      <c r="I26" s="54">
        <v>90</v>
      </c>
      <c r="J26" s="54">
        <v>90</v>
      </c>
      <c r="K26" s="54">
        <v>90</v>
      </c>
      <c r="L26" s="54">
        <v>90</v>
      </c>
      <c r="M26" s="54">
        <v>90</v>
      </c>
      <c r="N26" s="55">
        <f t="shared" si="3"/>
        <v>990</v>
      </c>
      <c r="Q26" s="93" t="s">
        <v>140</v>
      </c>
      <c r="R26" s="95">
        <f>N28</f>
        <v>2453.5056</v>
      </c>
    </row>
    <row r="27" spans="1:32" ht="14.5" x14ac:dyDescent="0.35">
      <c r="A27" s="64" t="s">
        <v>89</v>
      </c>
      <c r="B27" s="54"/>
      <c r="C27" s="54"/>
      <c r="D27" s="54"/>
      <c r="E27" s="54"/>
      <c r="F27" s="54"/>
      <c r="G27" s="54"/>
      <c r="H27" s="54"/>
      <c r="I27" s="54"/>
      <c r="J27" s="54"/>
      <c r="K27" s="59"/>
      <c r="L27" s="59"/>
      <c r="M27" s="65"/>
      <c r="N27" s="55">
        <f t="shared" si="3"/>
        <v>0</v>
      </c>
      <c r="Q27" s="93" t="s">
        <v>127</v>
      </c>
      <c r="R27" s="95">
        <v>4480</v>
      </c>
    </row>
    <row r="28" spans="1:32" ht="14.5" x14ac:dyDescent="0.35">
      <c r="A28" s="53" t="s">
        <v>90</v>
      </c>
      <c r="B28" s="54">
        <f>B20*0.21</f>
        <v>630</v>
      </c>
      <c r="C28" s="54">
        <f t="shared" ref="C28:M28" si="4">C20*0.21</f>
        <v>0</v>
      </c>
      <c r="D28" s="54">
        <f t="shared" si="4"/>
        <v>0</v>
      </c>
      <c r="E28" s="54">
        <f t="shared" si="4"/>
        <v>0</v>
      </c>
      <c r="F28" s="54">
        <f t="shared" si="4"/>
        <v>42</v>
      </c>
      <c r="G28" s="54">
        <f t="shared" si="4"/>
        <v>105</v>
      </c>
      <c r="H28" s="54">
        <f t="shared" si="4"/>
        <v>181.44</v>
      </c>
      <c r="I28" s="54">
        <f t="shared" si="4"/>
        <v>181.44</v>
      </c>
      <c r="J28" s="54">
        <f t="shared" si="4"/>
        <v>181.44</v>
      </c>
      <c r="K28" s="54">
        <f t="shared" si="4"/>
        <v>435.45599999999996</v>
      </c>
      <c r="L28" s="54">
        <f t="shared" si="4"/>
        <v>696.7296</v>
      </c>
      <c r="M28" s="54">
        <f t="shared" si="4"/>
        <v>0</v>
      </c>
      <c r="N28" s="55">
        <f t="shared" si="3"/>
        <v>2453.5056</v>
      </c>
      <c r="Q28" s="93" t="s">
        <v>129</v>
      </c>
      <c r="R28" s="95">
        <v>720</v>
      </c>
    </row>
    <row r="29" spans="1:32" s="39" customFormat="1" ht="14.5" x14ac:dyDescent="0.35">
      <c r="A29" s="56" t="s">
        <v>91</v>
      </c>
      <c r="B29" s="57">
        <f>SUM(B16:B28)</f>
        <v>4750</v>
      </c>
      <c r="C29" s="57">
        <f t="shared" ref="C29:N29" si="5">SUM(C16:C28)</f>
        <v>310</v>
      </c>
      <c r="D29" s="57">
        <f t="shared" si="5"/>
        <v>710</v>
      </c>
      <c r="E29" s="57">
        <f t="shared" si="5"/>
        <v>410</v>
      </c>
      <c r="F29" s="57">
        <f t="shared" si="5"/>
        <v>1052</v>
      </c>
      <c r="G29" s="57">
        <f t="shared" si="5"/>
        <v>1835</v>
      </c>
      <c r="H29" s="57">
        <f t="shared" si="5"/>
        <v>2275.44</v>
      </c>
      <c r="I29" s="57">
        <f t="shared" si="5"/>
        <v>2275.44</v>
      </c>
      <c r="J29" s="57">
        <f t="shared" si="5"/>
        <v>3395.44</v>
      </c>
      <c r="K29" s="57">
        <f t="shared" si="5"/>
        <v>5867.0560000000005</v>
      </c>
      <c r="L29" s="57">
        <f t="shared" si="5"/>
        <v>8409.2896000000001</v>
      </c>
      <c r="M29" s="57">
        <f t="shared" si="5"/>
        <v>4394.8</v>
      </c>
      <c r="N29" s="57">
        <f t="shared" si="5"/>
        <v>35684.465599999996</v>
      </c>
      <c r="Q29" s="94" t="s">
        <v>130</v>
      </c>
      <c r="R29" s="96">
        <f>N22+N23+N24+N26</f>
        <v>15347.6</v>
      </c>
      <c r="T29" s="34"/>
      <c r="U29" s="34"/>
      <c r="V29" s="34"/>
      <c r="W29" s="34"/>
      <c r="X29" s="34"/>
      <c r="Y29" s="34"/>
      <c r="Z29" s="34"/>
      <c r="AA29" s="34"/>
      <c r="AB29" s="34"/>
      <c r="AC29" s="34"/>
      <c r="AD29" s="34"/>
      <c r="AE29" s="34"/>
      <c r="AF29" s="34"/>
    </row>
    <row r="30" spans="1:32" s="40" customFormat="1" ht="14.5" x14ac:dyDescent="0.35">
      <c r="A30" s="66" t="s">
        <v>92</v>
      </c>
      <c r="B30" s="67">
        <f t="shared" ref="B30:N30" si="6">SUM(B14-B29)</f>
        <v>2250</v>
      </c>
      <c r="C30" s="67">
        <f t="shared" si="6"/>
        <v>290</v>
      </c>
      <c r="D30" s="67">
        <f t="shared" si="6"/>
        <v>-110</v>
      </c>
      <c r="E30" s="67">
        <f t="shared" si="6"/>
        <v>290</v>
      </c>
      <c r="F30" s="67">
        <f t="shared" si="6"/>
        <v>348</v>
      </c>
      <c r="G30" s="67">
        <f t="shared" si="6"/>
        <v>1245</v>
      </c>
      <c r="H30" s="67">
        <f t="shared" si="6"/>
        <v>804.56</v>
      </c>
      <c r="I30" s="67">
        <f t="shared" si="6"/>
        <v>1104.56</v>
      </c>
      <c r="J30" s="67">
        <f t="shared" si="6"/>
        <v>-315.44000000000005</v>
      </c>
      <c r="K30" s="67">
        <f t="shared" si="6"/>
        <v>1244.9439999999995</v>
      </c>
      <c r="L30" s="67">
        <f t="shared" si="6"/>
        <v>3149.9104000000007</v>
      </c>
      <c r="M30" s="67">
        <f t="shared" si="6"/>
        <v>6864.4000000000005</v>
      </c>
      <c r="N30" s="68">
        <f t="shared" si="6"/>
        <v>17165.934400000006</v>
      </c>
      <c r="Q30" s="99" t="s">
        <v>131</v>
      </c>
      <c r="R30" s="100">
        <f>R22-R24</f>
        <v>8065.9343999999983</v>
      </c>
      <c r="T30" s="34"/>
      <c r="U30" s="34"/>
      <c r="V30" s="34"/>
      <c r="W30" s="34"/>
      <c r="X30" s="34"/>
      <c r="Y30" s="34"/>
      <c r="Z30" s="34"/>
      <c r="AA30" s="34"/>
      <c r="AB30" s="34"/>
      <c r="AC30" s="34"/>
      <c r="AD30" s="34"/>
      <c r="AE30" s="34"/>
      <c r="AF30" s="34"/>
    </row>
    <row r="31" spans="1:32" s="40" customFormat="1" ht="14" x14ac:dyDescent="0.3">
      <c r="A31" s="66" t="s">
        <v>93</v>
      </c>
      <c r="B31" s="67"/>
      <c r="C31" s="67">
        <f>B30</f>
        <v>2250</v>
      </c>
      <c r="D31" s="67">
        <f t="shared" ref="D31:N31" si="7">C30</f>
        <v>290</v>
      </c>
      <c r="E31" s="67">
        <f t="shared" si="7"/>
        <v>-110</v>
      </c>
      <c r="F31" s="67">
        <f t="shared" si="7"/>
        <v>290</v>
      </c>
      <c r="G31" s="67">
        <f t="shared" si="7"/>
        <v>348</v>
      </c>
      <c r="H31" s="67">
        <f t="shared" si="7"/>
        <v>1245</v>
      </c>
      <c r="I31" s="67">
        <f t="shared" si="7"/>
        <v>804.56</v>
      </c>
      <c r="J31" s="67">
        <f t="shared" si="7"/>
        <v>1104.56</v>
      </c>
      <c r="K31" s="67">
        <f t="shared" si="7"/>
        <v>-315.44000000000005</v>
      </c>
      <c r="L31" s="67">
        <f t="shared" si="7"/>
        <v>1244.9439999999995</v>
      </c>
      <c r="M31" s="67">
        <f t="shared" si="7"/>
        <v>3149.9104000000007</v>
      </c>
      <c r="N31" s="68">
        <f t="shared" si="7"/>
        <v>6864.4000000000005</v>
      </c>
      <c r="T31" s="34"/>
      <c r="U31" s="34"/>
      <c r="V31" s="34"/>
      <c r="W31" s="34"/>
      <c r="X31" s="34"/>
      <c r="Y31" s="34"/>
      <c r="Z31" s="34"/>
      <c r="AA31" s="34"/>
      <c r="AB31" s="34"/>
      <c r="AC31" s="34"/>
      <c r="AD31" s="34"/>
      <c r="AE31" s="34"/>
      <c r="AF31" s="34"/>
    </row>
    <row r="32" spans="1:32" s="40" customFormat="1" ht="14.5" thickBot="1" x14ac:dyDescent="0.35">
      <c r="A32" s="69" t="s">
        <v>94</v>
      </c>
      <c r="B32" s="70">
        <f>SUM(B30:B31)</f>
        <v>2250</v>
      </c>
      <c r="C32" s="70">
        <f>SUM(C30:C31)</f>
        <v>2540</v>
      </c>
      <c r="D32" s="70">
        <f t="shared" ref="D32:N32" si="8">SUM(D30:D31)</f>
        <v>180</v>
      </c>
      <c r="E32" s="70">
        <f t="shared" si="8"/>
        <v>180</v>
      </c>
      <c r="F32" s="70">
        <f t="shared" si="8"/>
        <v>638</v>
      </c>
      <c r="G32" s="70">
        <f t="shared" si="8"/>
        <v>1593</v>
      </c>
      <c r="H32" s="70">
        <f t="shared" si="8"/>
        <v>2049.56</v>
      </c>
      <c r="I32" s="70">
        <f t="shared" si="8"/>
        <v>1909.12</v>
      </c>
      <c r="J32" s="70">
        <f t="shared" si="8"/>
        <v>789.11999999999989</v>
      </c>
      <c r="K32" s="70">
        <f t="shared" si="8"/>
        <v>929.50399999999945</v>
      </c>
      <c r="L32" s="70">
        <f t="shared" si="8"/>
        <v>4394.8544000000002</v>
      </c>
      <c r="M32" s="70">
        <f t="shared" si="8"/>
        <v>10014.310400000002</v>
      </c>
      <c r="N32" s="71">
        <f t="shared" si="8"/>
        <v>24030.334400000007</v>
      </c>
      <c r="T32" s="34"/>
      <c r="U32" s="34"/>
      <c r="V32" s="34"/>
      <c r="W32" s="34"/>
      <c r="X32" s="34"/>
      <c r="Y32" s="34"/>
      <c r="Z32" s="34"/>
      <c r="AA32" s="34"/>
      <c r="AB32" s="34"/>
      <c r="AC32" s="34"/>
      <c r="AD32" s="34"/>
      <c r="AE32" s="34"/>
      <c r="AF32" s="34"/>
    </row>
    <row r="33" spans="1:32" x14ac:dyDescent="0.25">
      <c r="A33" s="72"/>
      <c r="B33" s="72"/>
      <c r="C33" s="72"/>
      <c r="D33" s="72"/>
      <c r="E33" s="72"/>
      <c r="F33" s="72"/>
      <c r="G33" s="72"/>
      <c r="H33" s="72"/>
      <c r="I33" s="72"/>
      <c r="J33" s="72"/>
      <c r="K33" s="72"/>
      <c r="L33" s="72"/>
      <c r="M33" s="72"/>
      <c r="N33" s="72"/>
    </row>
    <row r="34" spans="1:32" s="40" customFormat="1" ht="15" customHeight="1" thickBot="1" x14ac:dyDescent="0.35">
      <c r="A34" s="69" t="s">
        <v>111</v>
      </c>
      <c r="B34" s="162"/>
      <c r="C34" s="163"/>
      <c r="D34" s="163"/>
      <c r="E34" s="163"/>
      <c r="F34" s="163"/>
      <c r="G34" s="163"/>
      <c r="H34" s="163"/>
      <c r="I34" s="163"/>
      <c r="J34" s="163"/>
      <c r="K34" s="163"/>
      <c r="L34" s="163"/>
      <c r="M34" s="163"/>
      <c r="N34" s="164"/>
      <c r="T34" s="34"/>
      <c r="U34" s="34"/>
      <c r="V34" s="34"/>
      <c r="W34" s="34"/>
      <c r="X34" s="34"/>
      <c r="Y34" s="34"/>
      <c r="Z34" s="34"/>
      <c r="AA34" s="34"/>
      <c r="AB34" s="34"/>
      <c r="AC34" s="34"/>
      <c r="AD34" s="34"/>
      <c r="AE34" s="34"/>
      <c r="AF34" s="34"/>
    </row>
    <row r="35" spans="1:32" s="40" customFormat="1" ht="14.5" thickBot="1" x14ac:dyDescent="0.35">
      <c r="A35" s="69" t="s">
        <v>110</v>
      </c>
      <c r="B35" s="70"/>
      <c r="C35" s="70">
        <f t="shared" ref="C35:N35" si="9">(C11-C24)/(C24)</f>
        <v>0</v>
      </c>
      <c r="D35" s="70">
        <f t="shared" si="9"/>
        <v>1</v>
      </c>
      <c r="E35" s="70">
        <f t="shared" si="9"/>
        <v>1.5</v>
      </c>
      <c r="F35" s="70">
        <f t="shared" si="9"/>
        <v>3</v>
      </c>
      <c r="G35" s="70">
        <f t="shared" si="9"/>
        <v>3</v>
      </c>
      <c r="H35" s="70">
        <f t="shared" si="9"/>
        <v>3</v>
      </c>
      <c r="I35" s="70">
        <f t="shared" si="9"/>
        <v>3</v>
      </c>
      <c r="J35" s="70">
        <f t="shared" si="9"/>
        <v>3</v>
      </c>
      <c r="K35" s="70">
        <f t="shared" si="9"/>
        <v>3</v>
      </c>
      <c r="L35" s="70">
        <f t="shared" si="9"/>
        <v>3.0000000000000004</v>
      </c>
      <c r="M35" s="70">
        <f t="shared" si="9"/>
        <v>3.0000000000000004</v>
      </c>
      <c r="N35" s="70">
        <f t="shared" si="9"/>
        <v>2.9085722644821534</v>
      </c>
      <c r="Q35" s="34"/>
      <c r="T35" s="34"/>
      <c r="U35" s="34"/>
      <c r="V35" s="34"/>
      <c r="W35" s="34"/>
      <c r="X35" s="34"/>
      <c r="Y35" s="34"/>
      <c r="Z35" s="34"/>
      <c r="AA35" s="34"/>
      <c r="AB35" s="34"/>
      <c r="AC35" s="34"/>
      <c r="AD35" s="34"/>
      <c r="AE35" s="34"/>
      <c r="AF35" s="34"/>
    </row>
    <row r="36" spans="1:32" s="40" customFormat="1" ht="14.5" thickBot="1" x14ac:dyDescent="0.35">
      <c r="A36" s="69" t="s">
        <v>132</v>
      </c>
      <c r="B36" s="70"/>
      <c r="C36" s="70">
        <f>C11/C24</f>
        <v>1</v>
      </c>
      <c r="D36" s="70">
        <f t="shared" ref="D36:N36" si="10">D11/D24</f>
        <v>2</v>
      </c>
      <c r="E36" s="70">
        <f t="shared" si="10"/>
        <v>2.5</v>
      </c>
      <c r="F36" s="70">
        <f t="shared" si="10"/>
        <v>4</v>
      </c>
      <c r="G36" s="70">
        <f t="shared" si="10"/>
        <v>4</v>
      </c>
      <c r="H36" s="70">
        <f t="shared" si="10"/>
        <v>4</v>
      </c>
      <c r="I36" s="70">
        <f t="shared" si="10"/>
        <v>4</v>
      </c>
      <c r="J36" s="70">
        <f t="shared" si="10"/>
        <v>4</v>
      </c>
      <c r="K36" s="70">
        <f t="shared" si="10"/>
        <v>4</v>
      </c>
      <c r="L36" s="70">
        <f t="shared" si="10"/>
        <v>4</v>
      </c>
      <c r="M36" s="70">
        <f t="shared" si="10"/>
        <v>4</v>
      </c>
      <c r="N36" s="70">
        <f t="shared" si="10"/>
        <v>3.9085722644821534</v>
      </c>
      <c r="Q36" s="34"/>
      <c r="T36" s="34"/>
      <c r="U36" s="34"/>
      <c r="V36" s="34"/>
      <c r="W36" s="34"/>
      <c r="X36" s="34"/>
      <c r="Y36" s="34"/>
      <c r="Z36" s="34"/>
      <c r="AA36" s="34"/>
      <c r="AB36" s="34"/>
      <c r="AC36" s="34"/>
      <c r="AD36" s="34"/>
      <c r="AE36" s="34"/>
      <c r="AF36" s="34"/>
    </row>
    <row r="37" spans="1:32" x14ac:dyDescent="0.25">
      <c r="Q37" s="165" t="s">
        <v>133</v>
      </c>
      <c r="R37" s="166"/>
    </row>
    <row r="38" spans="1:32" ht="14" x14ac:dyDescent="0.3">
      <c r="Q38" s="106" t="s">
        <v>82</v>
      </c>
      <c r="R38" s="104">
        <f>N18</f>
        <v>4480</v>
      </c>
    </row>
    <row r="39" spans="1:32" ht="14" x14ac:dyDescent="0.3">
      <c r="Q39" s="106" t="s">
        <v>83</v>
      </c>
      <c r="R39" s="104">
        <f>N19</f>
        <v>720</v>
      </c>
    </row>
    <row r="40" spans="1:32" ht="14" x14ac:dyDescent="0.3">
      <c r="Q40" s="106" t="s">
        <v>86</v>
      </c>
      <c r="R40" s="104">
        <f>N22</f>
        <v>720</v>
      </c>
    </row>
    <row r="41" spans="1:32" ht="14" x14ac:dyDescent="0.3">
      <c r="Q41" s="106" t="s">
        <v>88</v>
      </c>
      <c r="R41" s="104">
        <f>N26</f>
        <v>990</v>
      </c>
      <c r="S41" s="102">
        <f>R42/12</f>
        <v>575.83333333333337</v>
      </c>
    </row>
    <row r="42" spans="1:32" ht="14" x14ac:dyDescent="0.3">
      <c r="Q42" s="107" t="s">
        <v>69</v>
      </c>
      <c r="R42" s="109">
        <f>SUM(R38:R41)</f>
        <v>6910</v>
      </c>
    </row>
    <row r="44" spans="1:32" x14ac:dyDescent="0.25">
      <c r="Q44" s="152" t="s">
        <v>134</v>
      </c>
      <c r="R44" s="152"/>
    </row>
    <row r="45" spans="1:32" ht="14" x14ac:dyDescent="0.3">
      <c r="Q45" s="105" t="s">
        <v>48</v>
      </c>
      <c r="R45" s="104">
        <f>N11</f>
        <v>42750.400000000001</v>
      </c>
    </row>
    <row r="46" spans="1:32" ht="26" x14ac:dyDescent="0.3">
      <c r="Q46" s="108" t="s">
        <v>135</v>
      </c>
      <c r="R46" s="104">
        <f>N18+N20</f>
        <v>16163.36</v>
      </c>
    </row>
    <row r="47" spans="1:32" ht="14" x14ac:dyDescent="0.3">
      <c r="Q47" s="105" t="s">
        <v>52</v>
      </c>
      <c r="R47" s="105">
        <f>R45/R46</f>
        <v>2.6448956157630592</v>
      </c>
      <c r="T47" s="102">
        <f>R42/R47</f>
        <v>2612.5794752797633</v>
      </c>
    </row>
    <row r="50" spans="17:21" x14ac:dyDescent="0.25">
      <c r="Q50" s="152" t="s">
        <v>141</v>
      </c>
      <c r="R50" s="152"/>
      <c r="S50" s="111" t="s">
        <v>52</v>
      </c>
    </row>
    <row r="51" spans="17:21" ht="14" x14ac:dyDescent="0.3">
      <c r="Q51" s="116" t="s">
        <v>48</v>
      </c>
      <c r="R51" s="114">
        <f>N11</f>
        <v>42750.400000000001</v>
      </c>
      <c r="S51" s="115">
        <f>R51/R51</f>
        <v>1</v>
      </c>
    </row>
    <row r="52" spans="17:21" ht="14" x14ac:dyDescent="0.3">
      <c r="Q52" s="58" t="s">
        <v>136</v>
      </c>
      <c r="R52" s="110">
        <f>N20+N28</f>
        <v>14136.865600000001</v>
      </c>
      <c r="S52" s="112">
        <f>R52/R51</f>
        <v>0.3306838205022643</v>
      </c>
    </row>
    <row r="53" spans="17:21" ht="14" x14ac:dyDescent="0.3">
      <c r="Q53" s="113" t="s">
        <v>137</v>
      </c>
      <c r="R53" s="114">
        <f>R51-R52</f>
        <v>28613.5344</v>
      </c>
      <c r="S53" s="115">
        <f>R53/R51</f>
        <v>0.6693161794977357</v>
      </c>
    </row>
    <row r="54" spans="17:21" ht="14" x14ac:dyDescent="0.3">
      <c r="Q54" s="58" t="s">
        <v>138</v>
      </c>
      <c r="R54" s="110">
        <f>N18+N19+N22+N26</f>
        <v>6910</v>
      </c>
      <c r="S54" s="112">
        <f>R54/R51</f>
        <v>0.16163591451775888</v>
      </c>
    </row>
    <row r="55" spans="17:21" ht="14" x14ac:dyDescent="0.3">
      <c r="Q55" s="58" t="s">
        <v>139</v>
      </c>
      <c r="R55" s="110">
        <f>R53-R54</f>
        <v>21703.5344</v>
      </c>
      <c r="S55" s="112">
        <f>R55/R51</f>
        <v>0.50768026497997676</v>
      </c>
    </row>
    <row r="57" spans="17:21" x14ac:dyDescent="0.25">
      <c r="S57" s="102">
        <f>R58/12</f>
        <v>860.33081370518619</v>
      </c>
      <c r="U57" s="102"/>
    </row>
    <row r="58" spans="17:21" x14ac:dyDescent="0.25">
      <c r="Q58" s="34" t="s">
        <v>142</v>
      </c>
      <c r="R58" s="102">
        <f>R54/S53</f>
        <v>10323.969764462234</v>
      </c>
    </row>
    <row r="61" spans="17:21" x14ac:dyDescent="0.25">
      <c r="R61" s="102"/>
    </row>
    <row r="73" spans="1:1" x14ac:dyDescent="0.25">
      <c r="A73" s="34" t="s">
        <v>123</v>
      </c>
    </row>
    <row r="74" spans="1:1" x14ac:dyDescent="0.25">
      <c r="A74" s="34" t="s">
        <v>125</v>
      </c>
    </row>
    <row r="75" spans="1:1" x14ac:dyDescent="0.25">
      <c r="A75" s="34"/>
    </row>
    <row r="76" spans="1:1" x14ac:dyDescent="0.25">
      <c r="A76" s="34"/>
    </row>
    <row r="77" spans="1:1" x14ac:dyDescent="0.25">
      <c r="A77" s="34"/>
    </row>
    <row r="78" spans="1:1" x14ac:dyDescent="0.25">
      <c r="A78" s="34" t="s">
        <v>109</v>
      </c>
    </row>
    <row r="79" spans="1:1" x14ac:dyDescent="0.25">
      <c r="A79" s="34" t="s">
        <v>112</v>
      </c>
    </row>
    <row r="80" spans="1:1" x14ac:dyDescent="0.25">
      <c r="A80" s="34" t="s">
        <v>113</v>
      </c>
    </row>
    <row r="81" spans="1:1" x14ac:dyDescent="0.25">
      <c r="A81" s="34" t="s">
        <v>114</v>
      </c>
    </row>
    <row r="82" spans="1:1" x14ac:dyDescent="0.25">
      <c r="A82" s="34" t="s">
        <v>115</v>
      </c>
    </row>
    <row r="83" spans="1:1" x14ac:dyDescent="0.25">
      <c r="A83" s="34" t="s">
        <v>116</v>
      </c>
    </row>
    <row r="84" spans="1:1" x14ac:dyDescent="0.25">
      <c r="A84" s="34"/>
    </row>
    <row r="85" spans="1:1" x14ac:dyDescent="0.25">
      <c r="A85" s="34" t="s">
        <v>119</v>
      </c>
    </row>
    <row r="86" spans="1:1" x14ac:dyDescent="0.25">
      <c r="A86" s="34"/>
    </row>
    <row r="87" spans="1:1" x14ac:dyDescent="0.25">
      <c r="A87" s="34"/>
    </row>
    <row r="88" spans="1:1" x14ac:dyDescent="0.25">
      <c r="A88" s="34" t="s">
        <v>126</v>
      </c>
    </row>
  </sheetData>
  <mergeCells count="8">
    <mergeCell ref="Q44:R44"/>
    <mergeCell ref="Q50:R50"/>
    <mergeCell ref="A7:N7"/>
    <mergeCell ref="B8:N8"/>
    <mergeCell ref="B10:N10"/>
    <mergeCell ref="B15:N15"/>
    <mergeCell ref="B34:N34"/>
    <mergeCell ref="Q37:R37"/>
  </mergeCells>
  <conditionalFormatting sqref="B31:N31 B14:N14 B29:N29">
    <cfRule type="cellIs" dxfId="10" priority="5" stopIfTrue="1" operator="equal">
      <formula>0</formula>
    </cfRule>
  </conditionalFormatting>
  <conditionalFormatting sqref="B32:N32 B30:N30 N11:N13 N16:N28">
    <cfRule type="cellIs" dxfId="9" priority="4" stopIfTrue="1" operator="equal">
      <formula>0</formula>
    </cfRule>
  </conditionalFormatting>
  <conditionalFormatting sqref="B35:N35 B34">
    <cfRule type="cellIs" dxfId="8" priority="2" stopIfTrue="1" operator="equal">
      <formula>0</formula>
    </cfRule>
  </conditionalFormatting>
  <conditionalFormatting sqref="B36:N36">
    <cfRule type="cellIs" dxfId="7" priority="1" stopIfTrue="1" operator="equal">
      <formula>0</formula>
    </cfRule>
  </conditionalFormatting>
  <pageMargins left="0.7" right="0.7" top="0.75" bottom="0.75" header="0.3" footer="0.3"/>
  <pageSetup paperSize="9" orientation="portrait" horizontalDpi="200" verticalDpi="20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85F28-F083-4198-A4C3-2475EF9587DA}">
  <dimension ref="A6:AE35"/>
  <sheetViews>
    <sheetView topLeftCell="A4" zoomScale="93" zoomScaleNormal="100" workbookViewId="0">
      <selection activeCell="H41" sqref="H41"/>
    </sheetView>
  </sheetViews>
  <sheetFormatPr baseColWidth="10" defaultColWidth="14.7265625" defaultRowHeight="13.5" x14ac:dyDescent="0.25"/>
  <cols>
    <col min="1" max="1" width="22.08984375" style="49" bestFit="1" customWidth="1"/>
    <col min="2" max="2" width="12.36328125" style="49" bestFit="1" customWidth="1"/>
    <col min="3" max="3" width="11.1796875" style="49" bestFit="1" customWidth="1"/>
    <col min="4" max="5" width="10.08984375" style="49" bestFit="1" customWidth="1"/>
    <col min="6" max="9" width="11.1796875" style="49" bestFit="1" customWidth="1"/>
    <col min="10" max="13" width="12.36328125" style="49" bestFit="1" customWidth="1"/>
    <col min="14" max="14" width="13.54296875" style="49" bestFit="1" customWidth="1"/>
    <col min="15" max="16384" width="14.7265625" style="34"/>
  </cols>
  <sheetData>
    <row r="6" spans="1:31" ht="14" thickBot="1" x14ac:dyDescent="0.3">
      <c r="P6" s="41" t="s">
        <v>95</v>
      </c>
      <c r="S6" s="39"/>
      <c r="T6" s="39"/>
      <c r="U6" s="39"/>
      <c r="V6" s="39"/>
      <c r="W6" s="39"/>
      <c r="X6" s="39"/>
      <c r="Y6" s="39"/>
      <c r="Z6" s="39"/>
      <c r="AA6" s="39"/>
      <c r="AB6" s="39"/>
      <c r="AC6" s="39"/>
      <c r="AD6" s="39"/>
      <c r="AE6" s="39"/>
    </row>
    <row r="7" spans="1:31" ht="14" x14ac:dyDescent="0.3">
      <c r="A7" s="153" t="s">
        <v>73</v>
      </c>
      <c r="B7" s="154"/>
      <c r="C7" s="154"/>
      <c r="D7" s="154"/>
      <c r="E7" s="154"/>
      <c r="F7" s="154"/>
      <c r="G7" s="154"/>
      <c r="H7" s="154"/>
      <c r="I7" s="154"/>
      <c r="J7" s="154"/>
      <c r="K7" s="154"/>
      <c r="L7" s="154"/>
      <c r="M7" s="154"/>
      <c r="N7" s="155"/>
      <c r="P7" s="41" t="s">
        <v>96</v>
      </c>
      <c r="S7" s="38"/>
      <c r="T7" s="38"/>
      <c r="U7" s="38"/>
      <c r="V7" s="38"/>
      <c r="W7" s="38"/>
      <c r="X7" s="38"/>
      <c r="Y7" s="38"/>
      <c r="Z7" s="38"/>
      <c r="AA7" s="38"/>
      <c r="AB7" s="38"/>
      <c r="AC7" s="38"/>
      <c r="AD7" s="38"/>
      <c r="AE7" s="38"/>
    </row>
    <row r="8" spans="1:31" s="37" customFormat="1" ht="14" x14ac:dyDescent="0.3">
      <c r="A8" s="73" t="s">
        <v>50</v>
      </c>
      <c r="B8" s="156"/>
      <c r="C8" s="157"/>
      <c r="D8" s="157"/>
      <c r="E8" s="157"/>
      <c r="F8" s="157"/>
      <c r="G8" s="157"/>
      <c r="H8" s="157"/>
      <c r="I8" s="157"/>
      <c r="J8" s="157"/>
      <c r="K8" s="157"/>
      <c r="L8" s="157"/>
      <c r="M8" s="157"/>
      <c r="N8" s="158"/>
      <c r="P8" s="42" t="s">
        <v>97</v>
      </c>
      <c r="Q8" s="34" t="s">
        <v>107</v>
      </c>
      <c r="S8" s="34"/>
      <c r="T8" s="34"/>
      <c r="U8" s="34"/>
      <c r="V8" s="34"/>
      <c r="W8" s="34"/>
      <c r="X8" s="34"/>
      <c r="Y8" s="34"/>
      <c r="Z8" s="34"/>
      <c r="AA8" s="34"/>
      <c r="AB8" s="34"/>
      <c r="AC8" s="34"/>
      <c r="AD8" s="34"/>
      <c r="AE8" s="34"/>
    </row>
    <row r="9" spans="1:31" s="37" customFormat="1" ht="14" x14ac:dyDescent="0.3">
      <c r="A9" s="50"/>
      <c r="B9" s="51" t="s">
        <v>4</v>
      </c>
      <c r="C9" s="51" t="s">
        <v>5</v>
      </c>
      <c r="D9" s="51" t="s">
        <v>6</v>
      </c>
      <c r="E9" s="51" t="s">
        <v>7</v>
      </c>
      <c r="F9" s="51" t="s">
        <v>8</v>
      </c>
      <c r="G9" s="51" t="s">
        <v>9</v>
      </c>
      <c r="H9" s="51" t="s">
        <v>10</v>
      </c>
      <c r="I9" s="51" t="s">
        <v>11</v>
      </c>
      <c r="J9" s="51" t="s">
        <v>12</v>
      </c>
      <c r="K9" s="51" t="s">
        <v>13</v>
      </c>
      <c r="L9" s="51" t="s">
        <v>2</v>
      </c>
      <c r="M9" s="51" t="s">
        <v>3</v>
      </c>
      <c r="N9" s="52" t="s">
        <v>69</v>
      </c>
      <c r="P9" s="43" t="s">
        <v>98</v>
      </c>
      <c r="S9" s="34"/>
      <c r="T9" s="34"/>
      <c r="U9" s="34"/>
      <c r="V9" s="34"/>
      <c r="W9" s="34"/>
      <c r="X9" s="34"/>
      <c r="Y9" s="34"/>
      <c r="Z9" s="34"/>
      <c r="AA9" s="34"/>
      <c r="AB9" s="34"/>
      <c r="AC9" s="34"/>
      <c r="AD9" s="34"/>
      <c r="AE9" s="34"/>
    </row>
    <row r="10" spans="1:31" s="38" customFormat="1" ht="14" x14ac:dyDescent="0.3">
      <c r="A10" s="73" t="s">
        <v>74</v>
      </c>
      <c r="B10" s="156"/>
      <c r="C10" s="157"/>
      <c r="D10" s="157"/>
      <c r="E10" s="157"/>
      <c r="F10" s="157"/>
      <c r="G10" s="157"/>
      <c r="H10" s="157"/>
      <c r="I10" s="157"/>
      <c r="J10" s="157"/>
      <c r="K10" s="157"/>
      <c r="L10" s="157"/>
      <c r="M10" s="157"/>
      <c r="N10" s="158"/>
      <c r="P10" s="44" t="s">
        <v>99</v>
      </c>
      <c r="S10" s="34"/>
      <c r="T10" s="34"/>
      <c r="U10" s="34"/>
      <c r="V10" s="34"/>
      <c r="W10" s="34"/>
      <c r="X10" s="34"/>
      <c r="Y10" s="34"/>
      <c r="Z10" s="34"/>
      <c r="AA10" s="34"/>
      <c r="AB10" s="34"/>
      <c r="AC10" s="34"/>
      <c r="AD10" s="34"/>
      <c r="AE10" s="34"/>
    </row>
    <row r="11" spans="1:31" x14ac:dyDescent="0.25">
      <c r="A11" s="53" t="s">
        <v>48</v>
      </c>
      <c r="B11" s="54"/>
      <c r="C11" s="54"/>
      <c r="D11" s="54"/>
      <c r="E11" s="54"/>
      <c r="F11" s="54"/>
      <c r="G11" s="54"/>
      <c r="H11" s="54"/>
      <c r="I11" s="54"/>
      <c r="J11" s="54"/>
      <c r="K11" s="54"/>
      <c r="L11" s="54"/>
      <c r="M11" s="54"/>
      <c r="N11" s="55">
        <f>SUM(B11:M11)</f>
        <v>0</v>
      </c>
      <c r="P11" s="45" t="s">
        <v>100</v>
      </c>
      <c r="Q11" s="34" t="s">
        <v>107</v>
      </c>
    </row>
    <row r="12" spans="1:31" x14ac:dyDescent="0.25">
      <c r="A12" s="53" t="s">
        <v>77</v>
      </c>
      <c r="B12" s="54">
        <v>3000</v>
      </c>
      <c r="C12" s="54"/>
      <c r="D12" s="54"/>
      <c r="E12" s="54"/>
      <c r="F12" s="54"/>
      <c r="G12" s="54"/>
      <c r="H12" s="54"/>
      <c r="I12" s="54"/>
      <c r="J12" s="54"/>
      <c r="K12" s="54"/>
      <c r="L12" s="54"/>
      <c r="M12" s="54"/>
      <c r="N12" s="55">
        <f t="shared" ref="N12:N13" si="0">SUM(B12:M12)</f>
        <v>3000</v>
      </c>
      <c r="P12" s="46" t="s">
        <v>102</v>
      </c>
    </row>
    <row r="13" spans="1:31" x14ac:dyDescent="0.25">
      <c r="A13" s="53" t="s">
        <v>71</v>
      </c>
      <c r="B13" s="54">
        <v>4000</v>
      </c>
      <c r="C13" s="54"/>
      <c r="D13" s="54"/>
      <c r="E13" s="54"/>
      <c r="F13" s="54"/>
      <c r="G13" s="54"/>
      <c r="H13" s="54"/>
      <c r="I13" s="54"/>
      <c r="J13" s="54"/>
      <c r="K13" s="54"/>
      <c r="L13" s="54"/>
      <c r="M13" s="54"/>
      <c r="N13" s="55">
        <f t="shared" si="0"/>
        <v>4000</v>
      </c>
      <c r="P13" s="46" t="s">
        <v>103</v>
      </c>
      <c r="Q13" s="34" t="s">
        <v>107</v>
      </c>
    </row>
    <row r="14" spans="1:31" s="39" customFormat="1" ht="14" x14ac:dyDescent="0.3">
      <c r="A14" s="56" t="s">
        <v>78</v>
      </c>
      <c r="B14" s="57">
        <f t="shared" ref="B14:N14" si="1">SUM(B11:B13)</f>
        <v>7000</v>
      </c>
      <c r="C14" s="57">
        <f t="shared" si="1"/>
        <v>0</v>
      </c>
      <c r="D14" s="57">
        <f t="shared" si="1"/>
        <v>0</v>
      </c>
      <c r="E14" s="57">
        <f t="shared" si="1"/>
        <v>0</v>
      </c>
      <c r="F14" s="57">
        <f t="shared" si="1"/>
        <v>0</v>
      </c>
      <c r="G14" s="57">
        <f t="shared" si="1"/>
        <v>0</v>
      </c>
      <c r="H14" s="57">
        <f t="shared" si="1"/>
        <v>0</v>
      </c>
      <c r="I14" s="57">
        <f t="shared" si="1"/>
        <v>0</v>
      </c>
      <c r="J14" s="57">
        <f t="shared" si="1"/>
        <v>0</v>
      </c>
      <c r="K14" s="57">
        <f t="shared" si="1"/>
        <v>0</v>
      </c>
      <c r="L14" s="57">
        <f t="shared" si="1"/>
        <v>0</v>
      </c>
      <c r="M14" s="57">
        <f t="shared" si="1"/>
        <v>0</v>
      </c>
      <c r="N14" s="57">
        <f t="shared" si="1"/>
        <v>7000</v>
      </c>
      <c r="P14" s="47" t="s">
        <v>104</v>
      </c>
      <c r="S14" s="34"/>
      <c r="T14" s="34"/>
      <c r="U14" s="34"/>
      <c r="V14" s="34"/>
      <c r="W14" s="34"/>
      <c r="X14" s="34"/>
      <c r="Y14" s="34"/>
      <c r="Z14" s="34"/>
      <c r="AA14" s="34"/>
      <c r="AB14" s="34"/>
      <c r="AC14" s="34"/>
      <c r="AD14" s="34"/>
      <c r="AE14" s="34"/>
    </row>
    <row r="15" spans="1:31" s="38" customFormat="1" ht="14" x14ac:dyDescent="0.3">
      <c r="A15" s="73" t="s">
        <v>79</v>
      </c>
      <c r="B15" s="159"/>
      <c r="C15" s="160"/>
      <c r="D15" s="160"/>
      <c r="E15" s="160"/>
      <c r="F15" s="160"/>
      <c r="G15" s="160"/>
      <c r="H15" s="160"/>
      <c r="I15" s="160"/>
      <c r="J15" s="160"/>
      <c r="K15" s="160"/>
      <c r="L15" s="160"/>
      <c r="M15" s="160"/>
      <c r="N15" s="161"/>
      <c r="P15" s="48" t="s">
        <v>105</v>
      </c>
      <c r="S15" s="34"/>
      <c r="T15" s="34"/>
      <c r="U15" s="34"/>
      <c r="V15" s="34"/>
      <c r="W15" s="34"/>
      <c r="X15" s="34"/>
      <c r="Y15" s="34"/>
      <c r="Z15" s="34"/>
      <c r="AA15" s="34"/>
      <c r="AB15" s="34"/>
      <c r="AC15" s="34"/>
      <c r="AD15" s="34"/>
      <c r="AE15" s="34"/>
    </row>
    <row r="16" spans="1:31" x14ac:dyDescent="0.25">
      <c r="A16" s="58" t="s">
        <v>80</v>
      </c>
      <c r="B16" s="59"/>
      <c r="C16" s="59"/>
      <c r="D16" s="54"/>
      <c r="E16" s="54"/>
      <c r="F16" s="54"/>
      <c r="G16" s="54"/>
      <c r="H16" s="54"/>
      <c r="I16" s="54"/>
      <c r="J16" s="54"/>
      <c r="K16" s="54"/>
      <c r="L16" s="54"/>
      <c r="M16" s="54"/>
      <c r="N16" s="55">
        <f>SUM(B16:M16)</f>
        <v>0</v>
      </c>
      <c r="P16" s="47" t="s">
        <v>106</v>
      </c>
      <c r="Q16" s="34" t="s">
        <v>107</v>
      </c>
    </row>
    <row r="17" spans="1:31" x14ac:dyDescent="0.25">
      <c r="A17" s="58" t="s">
        <v>81</v>
      </c>
      <c r="B17" s="54">
        <v>1000</v>
      </c>
      <c r="C17" s="59"/>
      <c r="D17" s="54"/>
      <c r="E17" s="54"/>
      <c r="F17" s="54"/>
      <c r="G17" s="54"/>
      <c r="H17" s="54"/>
      <c r="I17" s="54"/>
      <c r="J17" s="54"/>
      <c r="K17" s="54"/>
      <c r="L17" s="54"/>
      <c r="M17" s="54"/>
      <c r="N17" s="55">
        <f t="shared" ref="N17:N28" si="2">SUM(B17:M17)</f>
        <v>1000</v>
      </c>
    </row>
    <row r="18" spans="1:31" x14ac:dyDescent="0.25">
      <c r="A18" s="60" t="s">
        <v>82</v>
      </c>
      <c r="B18" s="54"/>
      <c r="C18" s="59"/>
      <c r="D18" s="54"/>
      <c r="E18" s="54"/>
      <c r="F18" s="54"/>
      <c r="G18" s="54"/>
      <c r="H18" s="54"/>
      <c r="I18" s="54"/>
      <c r="J18" s="54"/>
      <c r="K18" s="54"/>
      <c r="L18" s="54"/>
      <c r="M18" s="54"/>
      <c r="N18" s="55">
        <f t="shared" si="2"/>
        <v>0</v>
      </c>
    </row>
    <row r="19" spans="1:31" x14ac:dyDescent="0.25">
      <c r="A19" s="60" t="s">
        <v>83</v>
      </c>
      <c r="B19" s="54">
        <v>60</v>
      </c>
      <c r="C19" s="54">
        <v>60</v>
      </c>
      <c r="D19" s="54">
        <v>60</v>
      </c>
      <c r="E19" s="54">
        <v>60</v>
      </c>
      <c r="F19" s="54">
        <v>60</v>
      </c>
      <c r="G19" s="54">
        <v>60</v>
      </c>
      <c r="H19" s="54">
        <v>60</v>
      </c>
      <c r="I19" s="54">
        <v>60</v>
      </c>
      <c r="J19" s="54">
        <v>60</v>
      </c>
      <c r="K19" s="54">
        <v>60</v>
      </c>
      <c r="L19" s="54">
        <v>60</v>
      </c>
      <c r="M19" s="54">
        <v>60</v>
      </c>
      <c r="N19" s="55">
        <f t="shared" si="2"/>
        <v>720</v>
      </c>
      <c r="P19" s="34" t="s">
        <v>123</v>
      </c>
    </row>
    <row r="20" spans="1:31" x14ac:dyDescent="0.25">
      <c r="A20" s="58" t="s">
        <v>84</v>
      </c>
      <c r="B20" s="54">
        <v>3000</v>
      </c>
      <c r="C20" s="54"/>
      <c r="D20" s="54"/>
      <c r="E20" s="54"/>
      <c r="F20" s="54"/>
      <c r="G20" s="54"/>
      <c r="H20" s="54"/>
      <c r="I20" s="54"/>
      <c r="J20" s="54"/>
      <c r="K20" s="54"/>
      <c r="L20" s="54"/>
      <c r="M20" s="54"/>
      <c r="N20" s="55">
        <f t="shared" si="2"/>
        <v>3000</v>
      </c>
      <c r="P20" s="34" t="s">
        <v>124</v>
      </c>
      <c r="S20" s="39"/>
      <c r="T20" s="39"/>
      <c r="U20" s="39"/>
      <c r="V20" s="39"/>
      <c r="W20" s="39"/>
      <c r="X20" s="39"/>
      <c r="Y20" s="39"/>
      <c r="Z20" s="39"/>
      <c r="AA20" s="39"/>
      <c r="AB20" s="39"/>
      <c r="AC20" s="39"/>
      <c r="AD20" s="39"/>
      <c r="AE20" s="39"/>
    </row>
    <row r="21" spans="1:31" x14ac:dyDescent="0.25">
      <c r="A21" s="60" t="s">
        <v>85</v>
      </c>
      <c r="B21" s="54"/>
      <c r="C21" s="54"/>
      <c r="D21" s="54"/>
      <c r="E21" s="54"/>
      <c r="F21" s="54"/>
      <c r="G21" s="54"/>
      <c r="H21" s="54"/>
      <c r="I21" s="54"/>
      <c r="J21" s="54"/>
      <c r="K21" s="54"/>
      <c r="L21" s="54"/>
      <c r="M21" s="54"/>
      <c r="N21" s="55">
        <f t="shared" si="2"/>
        <v>0</v>
      </c>
      <c r="S21" s="40"/>
      <c r="T21" s="40"/>
      <c r="U21" s="40"/>
      <c r="V21" s="40"/>
      <c r="W21" s="40"/>
      <c r="X21" s="40"/>
      <c r="Y21" s="40"/>
      <c r="Z21" s="40"/>
      <c r="AA21" s="40"/>
      <c r="AB21" s="40"/>
      <c r="AC21" s="40"/>
      <c r="AD21" s="40"/>
      <c r="AE21" s="40"/>
    </row>
    <row r="22" spans="1:31" x14ac:dyDescent="0.25">
      <c r="A22" s="60" t="s">
        <v>86</v>
      </c>
      <c r="B22" s="54">
        <v>60</v>
      </c>
      <c r="C22" s="54">
        <v>60</v>
      </c>
      <c r="D22" s="54">
        <v>60</v>
      </c>
      <c r="E22" s="54">
        <v>60</v>
      </c>
      <c r="F22" s="54">
        <v>60</v>
      </c>
      <c r="G22" s="54">
        <v>60</v>
      </c>
      <c r="H22" s="54">
        <v>60</v>
      </c>
      <c r="I22" s="54">
        <v>60</v>
      </c>
      <c r="J22" s="54">
        <v>60</v>
      </c>
      <c r="K22" s="54">
        <v>60</v>
      </c>
      <c r="L22" s="54">
        <v>60</v>
      </c>
      <c r="M22" s="54">
        <v>60</v>
      </c>
      <c r="N22" s="55">
        <f t="shared" si="2"/>
        <v>720</v>
      </c>
      <c r="S22" s="40"/>
      <c r="T22" s="40"/>
      <c r="U22" s="40"/>
      <c r="V22" s="40"/>
      <c r="W22" s="40"/>
      <c r="X22" s="40"/>
      <c r="Y22" s="40"/>
      <c r="Z22" s="40"/>
      <c r="AA22" s="40"/>
      <c r="AB22" s="40"/>
      <c r="AC22" s="40"/>
      <c r="AD22" s="40"/>
      <c r="AE22" s="40"/>
    </row>
    <row r="23" spans="1:31" x14ac:dyDescent="0.25">
      <c r="A23" s="60" t="s">
        <v>122</v>
      </c>
      <c r="B23" s="54"/>
      <c r="C23" s="54"/>
      <c r="D23" s="54"/>
      <c r="E23" s="54"/>
      <c r="F23" s="54"/>
      <c r="G23" s="54"/>
      <c r="H23" s="54"/>
      <c r="I23" s="54"/>
      <c r="J23" s="54"/>
      <c r="K23" s="54"/>
      <c r="L23" s="54"/>
      <c r="M23" s="54"/>
      <c r="N23" s="55"/>
      <c r="S23" s="40"/>
      <c r="T23" s="40"/>
      <c r="U23" s="40"/>
      <c r="V23" s="40"/>
      <c r="W23" s="40"/>
      <c r="X23" s="40"/>
      <c r="Y23" s="40"/>
      <c r="Z23" s="40"/>
      <c r="AA23" s="40"/>
      <c r="AB23" s="40"/>
      <c r="AC23" s="40"/>
      <c r="AD23" s="40"/>
      <c r="AE23" s="40"/>
    </row>
    <row r="24" spans="1:31" x14ac:dyDescent="0.25">
      <c r="A24" s="60" t="s">
        <v>108</v>
      </c>
      <c r="B24" s="54"/>
      <c r="C24" s="61">
        <v>100</v>
      </c>
      <c r="D24" s="61">
        <v>200</v>
      </c>
      <c r="E24" s="61">
        <v>200</v>
      </c>
      <c r="F24" s="62">
        <f>E11*0.6</f>
        <v>0</v>
      </c>
      <c r="G24" s="62">
        <f>F11*0.6</f>
        <v>0</v>
      </c>
      <c r="H24" s="63">
        <f>G11*0.25</f>
        <v>0</v>
      </c>
      <c r="I24" s="63">
        <f>H11*0.25</f>
        <v>0</v>
      </c>
      <c r="J24" s="63">
        <f>I11*0.25</f>
        <v>0</v>
      </c>
      <c r="K24" s="62">
        <f>J11*0.6</f>
        <v>0</v>
      </c>
      <c r="L24" s="62">
        <f>K11*0.4</f>
        <v>0</v>
      </c>
      <c r="M24" s="63">
        <f>L11*0.25</f>
        <v>0</v>
      </c>
      <c r="N24" s="55">
        <f t="shared" si="2"/>
        <v>500</v>
      </c>
      <c r="P24" s="34" t="s">
        <v>109</v>
      </c>
      <c r="S24" s="40"/>
      <c r="T24" s="40"/>
      <c r="U24" s="40"/>
      <c r="V24" s="40"/>
      <c r="W24" s="40"/>
      <c r="X24" s="40"/>
      <c r="Y24" s="40"/>
      <c r="Z24" s="40"/>
      <c r="AA24" s="40"/>
      <c r="AB24" s="40"/>
      <c r="AC24" s="40"/>
      <c r="AD24" s="40"/>
      <c r="AE24" s="40"/>
    </row>
    <row r="25" spans="1:31" x14ac:dyDescent="0.25">
      <c r="A25" s="60" t="s">
        <v>87</v>
      </c>
      <c r="B25" s="54"/>
      <c r="C25" s="54"/>
      <c r="D25" s="54"/>
      <c r="E25" s="54"/>
      <c r="F25" s="54"/>
      <c r="G25" s="54"/>
      <c r="H25" s="54"/>
      <c r="I25" s="54"/>
      <c r="J25" s="54"/>
      <c r="K25" s="54"/>
      <c r="L25" s="54"/>
      <c r="M25" s="54"/>
      <c r="N25" s="55">
        <f t="shared" si="2"/>
        <v>0</v>
      </c>
      <c r="P25" s="34" t="s">
        <v>112</v>
      </c>
      <c r="S25" s="40"/>
      <c r="T25" s="40"/>
      <c r="U25" s="40"/>
      <c r="V25" s="40"/>
      <c r="W25" s="40"/>
      <c r="X25" s="40"/>
      <c r="Y25" s="40"/>
      <c r="Z25" s="40"/>
      <c r="AA25" s="40"/>
      <c r="AB25" s="40"/>
      <c r="AC25" s="40"/>
      <c r="AD25" s="40"/>
      <c r="AE25" s="40"/>
    </row>
    <row r="26" spans="1:31" x14ac:dyDescent="0.25">
      <c r="A26" s="60" t="s">
        <v>88</v>
      </c>
      <c r="B26" s="54"/>
      <c r="C26" s="54">
        <v>90</v>
      </c>
      <c r="D26" s="54">
        <v>90</v>
      </c>
      <c r="E26" s="54">
        <v>90</v>
      </c>
      <c r="F26" s="54">
        <v>90</v>
      </c>
      <c r="G26" s="54">
        <v>90</v>
      </c>
      <c r="H26" s="54">
        <v>90</v>
      </c>
      <c r="I26" s="54">
        <v>90</v>
      </c>
      <c r="J26" s="54">
        <v>90</v>
      </c>
      <c r="K26" s="54">
        <v>90</v>
      </c>
      <c r="L26" s="54">
        <v>90</v>
      </c>
      <c r="M26" s="54">
        <v>90</v>
      </c>
      <c r="N26" s="55">
        <f t="shared" si="2"/>
        <v>990</v>
      </c>
      <c r="P26" s="34" t="s">
        <v>113</v>
      </c>
    </row>
    <row r="27" spans="1:31" x14ac:dyDescent="0.25">
      <c r="A27" s="64" t="s">
        <v>89</v>
      </c>
      <c r="B27" s="54"/>
      <c r="C27" s="54"/>
      <c r="D27" s="54"/>
      <c r="E27" s="54"/>
      <c r="F27" s="54"/>
      <c r="G27" s="54"/>
      <c r="H27" s="54"/>
      <c r="I27" s="54"/>
      <c r="J27" s="54"/>
      <c r="K27" s="59"/>
      <c r="L27" s="59"/>
      <c r="M27" s="65"/>
      <c r="N27" s="55">
        <f t="shared" si="2"/>
        <v>0</v>
      </c>
      <c r="P27" s="34" t="s">
        <v>114</v>
      </c>
    </row>
    <row r="28" spans="1:31" x14ac:dyDescent="0.25">
      <c r="A28" s="53" t="s">
        <v>90</v>
      </c>
      <c r="B28" s="54">
        <f>B20*0.21</f>
        <v>630</v>
      </c>
      <c r="C28" s="54">
        <f t="shared" ref="C28:M28" si="3">C20*0.21</f>
        <v>0</v>
      </c>
      <c r="D28" s="54">
        <f t="shared" si="3"/>
        <v>0</v>
      </c>
      <c r="E28" s="54">
        <f t="shared" si="3"/>
        <v>0</v>
      </c>
      <c r="F28" s="54">
        <f t="shared" si="3"/>
        <v>0</v>
      </c>
      <c r="G28" s="54">
        <f t="shared" si="3"/>
        <v>0</v>
      </c>
      <c r="H28" s="54">
        <f t="shared" si="3"/>
        <v>0</v>
      </c>
      <c r="I28" s="54">
        <f t="shared" si="3"/>
        <v>0</v>
      </c>
      <c r="J28" s="54">
        <f t="shared" si="3"/>
        <v>0</v>
      </c>
      <c r="K28" s="54">
        <f t="shared" si="3"/>
        <v>0</v>
      </c>
      <c r="L28" s="54">
        <f t="shared" si="3"/>
        <v>0</v>
      </c>
      <c r="M28" s="54">
        <f t="shared" si="3"/>
        <v>0</v>
      </c>
      <c r="N28" s="55">
        <f t="shared" si="2"/>
        <v>630</v>
      </c>
      <c r="P28" s="34" t="s">
        <v>115</v>
      </c>
    </row>
    <row r="29" spans="1:31" s="39" customFormat="1" ht="14" x14ac:dyDescent="0.3">
      <c r="A29" s="56" t="s">
        <v>91</v>
      </c>
      <c r="B29" s="57">
        <f>SUM(B16:B28)</f>
        <v>4750</v>
      </c>
      <c r="C29" s="57">
        <f t="shared" ref="C29:N29" si="4">SUM(C16:C28)</f>
        <v>310</v>
      </c>
      <c r="D29" s="57">
        <f t="shared" si="4"/>
        <v>410</v>
      </c>
      <c r="E29" s="57">
        <f t="shared" si="4"/>
        <v>410</v>
      </c>
      <c r="F29" s="57">
        <f t="shared" si="4"/>
        <v>210</v>
      </c>
      <c r="G29" s="57">
        <f t="shared" si="4"/>
        <v>210</v>
      </c>
      <c r="H29" s="57">
        <f t="shared" si="4"/>
        <v>210</v>
      </c>
      <c r="I29" s="57">
        <f t="shared" si="4"/>
        <v>210</v>
      </c>
      <c r="J29" s="57">
        <f t="shared" si="4"/>
        <v>210</v>
      </c>
      <c r="K29" s="57">
        <f t="shared" si="4"/>
        <v>210</v>
      </c>
      <c r="L29" s="57">
        <f t="shared" si="4"/>
        <v>210</v>
      </c>
      <c r="M29" s="57">
        <f t="shared" si="4"/>
        <v>210</v>
      </c>
      <c r="N29" s="57">
        <f t="shared" si="4"/>
        <v>7560</v>
      </c>
      <c r="P29" s="34" t="s">
        <v>116</v>
      </c>
      <c r="S29" s="34"/>
      <c r="T29" s="34"/>
      <c r="U29" s="34"/>
      <c r="V29" s="34"/>
      <c r="W29" s="34"/>
      <c r="X29" s="34"/>
      <c r="Y29" s="34"/>
      <c r="Z29" s="34"/>
      <c r="AA29" s="34"/>
      <c r="AB29" s="34"/>
      <c r="AC29" s="34"/>
      <c r="AD29" s="34"/>
      <c r="AE29" s="34"/>
    </row>
    <row r="30" spans="1:31" s="40" customFormat="1" ht="14" x14ac:dyDescent="0.3">
      <c r="A30" s="66" t="s">
        <v>92</v>
      </c>
      <c r="B30" s="67">
        <f t="shared" ref="B30:N30" si="5">SUM(B14-B29)</f>
        <v>2250</v>
      </c>
      <c r="C30" s="67">
        <f t="shared" si="5"/>
        <v>-310</v>
      </c>
      <c r="D30" s="67">
        <f t="shared" si="5"/>
        <v>-410</v>
      </c>
      <c r="E30" s="67">
        <f t="shared" si="5"/>
        <v>-410</v>
      </c>
      <c r="F30" s="67">
        <f t="shared" si="5"/>
        <v>-210</v>
      </c>
      <c r="G30" s="67">
        <f t="shared" si="5"/>
        <v>-210</v>
      </c>
      <c r="H30" s="67">
        <f t="shared" si="5"/>
        <v>-210</v>
      </c>
      <c r="I30" s="67">
        <f t="shared" si="5"/>
        <v>-210</v>
      </c>
      <c r="J30" s="67">
        <f t="shared" si="5"/>
        <v>-210</v>
      </c>
      <c r="K30" s="67">
        <f t="shared" si="5"/>
        <v>-210</v>
      </c>
      <c r="L30" s="67">
        <f t="shared" si="5"/>
        <v>-210</v>
      </c>
      <c r="M30" s="67">
        <f t="shared" si="5"/>
        <v>-210</v>
      </c>
      <c r="N30" s="68">
        <f t="shared" si="5"/>
        <v>-560</v>
      </c>
      <c r="P30" s="34"/>
      <c r="S30" s="34"/>
      <c r="T30" s="34"/>
      <c r="U30" s="34"/>
      <c r="V30" s="34"/>
      <c r="W30" s="34"/>
      <c r="X30" s="34"/>
      <c r="Y30" s="34"/>
      <c r="Z30" s="34"/>
      <c r="AA30" s="34"/>
      <c r="AB30" s="34"/>
      <c r="AC30" s="34"/>
      <c r="AD30" s="34"/>
      <c r="AE30" s="34"/>
    </row>
    <row r="31" spans="1:31" s="40" customFormat="1" ht="14" x14ac:dyDescent="0.3">
      <c r="A31" s="66" t="s">
        <v>93</v>
      </c>
      <c r="B31" s="67"/>
      <c r="C31" s="67">
        <f>B30</f>
        <v>2250</v>
      </c>
      <c r="D31" s="67">
        <f t="shared" ref="D31:N31" si="6">C30</f>
        <v>-310</v>
      </c>
      <c r="E31" s="67">
        <f t="shared" si="6"/>
        <v>-410</v>
      </c>
      <c r="F31" s="67">
        <f t="shared" si="6"/>
        <v>-410</v>
      </c>
      <c r="G31" s="67">
        <f t="shared" si="6"/>
        <v>-210</v>
      </c>
      <c r="H31" s="67">
        <f t="shared" si="6"/>
        <v>-210</v>
      </c>
      <c r="I31" s="67">
        <f t="shared" si="6"/>
        <v>-210</v>
      </c>
      <c r="J31" s="67">
        <f t="shared" si="6"/>
        <v>-210</v>
      </c>
      <c r="K31" s="67">
        <f t="shared" si="6"/>
        <v>-210</v>
      </c>
      <c r="L31" s="67">
        <f t="shared" si="6"/>
        <v>-210</v>
      </c>
      <c r="M31" s="67">
        <f t="shared" si="6"/>
        <v>-210</v>
      </c>
      <c r="N31" s="68">
        <f t="shared" si="6"/>
        <v>-210</v>
      </c>
      <c r="P31" s="34" t="s">
        <v>119</v>
      </c>
      <c r="S31" s="34"/>
      <c r="T31" s="34"/>
      <c r="U31" s="34"/>
      <c r="V31" s="34"/>
      <c r="W31" s="34"/>
      <c r="X31" s="34"/>
      <c r="Y31" s="34"/>
      <c r="Z31" s="34"/>
      <c r="AA31" s="34"/>
      <c r="AB31" s="34"/>
      <c r="AC31" s="34"/>
      <c r="AD31" s="34"/>
      <c r="AE31" s="34"/>
    </row>
    <row r="32" spans="1:31" s="40" customFormat="1" ht="14.5" thickBot="1" x14ac:dyDescent="0.35">
      <c r="A32" s="69" t="s">
        <v>94</v>
      </c>
      <c r="B32" s="70">
        <f>SUM(B30:B31)</f>
        <v>2250</v>
      </c>
      <c r="C32" s="70">
        <f>SUM(C30:C31)</f>
        <v>1940</v>
      </c>
      <c r="D32" s="70">
        <f t="shared" ref="D32:N32" si="7">SUM(D30:D31)</f>
        <v>-720</v>
      </c>
      <c r="E32" s="70">
        <f t="shared" si="7"/>
        <v>-820</v>
      </c>
      <c r="F32" s="70">
        <f t="shared" si="7"/>
        <v>-620</v>
      </c>
      <c r="G32" s="70">
        <f t="shared" si="7"/>
        <v>-420</v>
      </c>
      <c r="H32" s="70">
        <f t="shared" si="7"/>
        <v>-420</v>
      </c>
      <c r="I32" s="70">
        <f t="shared" si="7"/>
        <v>-420</v>
      </c>
      <c r="J32" s="70">
        <f t="shared" si="7"/>
        <v>-420</v>
      </c>
      <c r="K32" s="70">
        <f t="shared" si="7"/>
        <v>-420</v>
      </c>
      <c r="L32" s="70">
        <f t="shared" si="7"/>
        <v>-420</v>
      </c>
      <c r="M32" s="70">
        <f t="shared" si="7"/>
        <v>-420</v>
      </c>
      <c r="N32" s="71">
        <f t="shared" si="7"/>
        <v>-770</v>
      </c>
      <c r="P32" s="34"/>
      <c r="S32" s="34"/>
      <c r="T32" s="34"/>
      <c r="U32" s="34"/>
      <c r="V32" s="34"/>
      <c r="W32" s="34"/>
      <c r="X32" s="34"/>
      <c r="Y32" s="34"/>
      <c r="Z32" s="34"/>
      <c r="AA32" s="34"/>
      <c r="AB32" s="34"/>
      <c r="AC32" s="34"/>
      <c r="AD32" s="34"/>
      <c r="AE32" s="34"/>
    </row>
    <row r="33" spans="1:31" x14ac:dyDescent="0.25">
      <c r="A33" s="72"/>
      <c r="B33" s="72"/>
      <c r="C33" s="72"/>
      <c r="D33" s="72"/>
      <c r="E33" s="72"/>
      <c r="F33" s="72"/>
      <c r="G33" s="72"/>
      <c r="H33" s="72"/>
      <c r="I33" s="72"/>
      <c r="J33" s="72"/>
      <c r="K33" s="72"/>
      <c r="L33" s="72"/>
      <c r="M33" s="72"/>
      <c r="N33" s="72"/>
    </row>
    <row r="34" spans="1:31" s="40" customFormat="1" ht="15" customHeight="1" thickBot="1" x14ac:dyDescent="0.35">
      <c r="A34" s="69" t="s">
        <v>111</v>
      </c>
      <c r="B34" s="162"/>
      <c r="C34" s="163"/>
      <c r="D34" s="163"/>
      <c r="E34" s="163"/>
      <c r="F34" s="163"/>
      <c r="G34" s="163"/>
      <c r="H34" s="163"/>
      <c r="I34" s="163"/>
      <c r="J34" s="163"/>
      <c r="K34" s="163"/>
      <c r="L34" s="163"/>
      <c r="M34" s="163"/>
      <c r="N34" s="164"/>
      <c r="P34" s="34" t="s">
        <v>117</v>
      </c>
      <c r="S34" s="34"/>
      <c r="T34" s="34"/>
      <c r="U34" s="34"/>
      <c r="V34" s="34"/>
      <c r="W34" s="34"/>
      <c r="X34" s="34"/>
      <c r="Y34" s="34"/>
      <c r="Z34" s="34"/>
      <c r="AA34" s="34"/>
      <c r="AB34" s="34"/>
      <c r="AC34" s="34"/>
      <c r="AD34" s="34"/>
      <c r="AE34" s="34"/>
    </row>
    <row r="35" spans="1:31" s="40" customFormat="1" ht="14.5" thickBot="1" x14ac:dyDescent="0.35">
      <c r="A35" s="69" t="s">
        <v>110</v>
      </c>
      <c r="B35" s="70"/>
      <c r="C35" s="70">
        <f>(C11-C24)/(C24)</f>
        <v>-1</v>
      </c>
      <c r="D35" s="70">
        <f>(D11-D24)/(D24)</f>
        <v>-1</v>
      </c>
      <c r="E35" s="70">
        <f>(E11-E24)/(E24)</f>
        <v>-1</v>
      </c>
      <c r="F35" s="70">
        <v>0</v>
      </c>
      <c r="G35" s="70">
        <v>0</v>
      </c>
      <c r="H35" s="70">
        <v>0</v>
      </c>
      <c r="I35" s="70">
        <v>0</v>
      </c>
      <c r="J35" s="70">
        <v>0</v>
      </c>
      <c r="K35" s="70">
        <v>0</v>
      </c>
      <c r="L35" s="70">
        <v>0</v>
      </c>
      <c r="M35" s="70">
        <v>0</v>
      </c>
      <c r="N35" s="70">
        <f>(N11-N24)/(N24)</f>
        <v>-1</v>
      </c>
      <c r="P35" s="34"/>
      <c r="S35" s="34"/>
      <c r="T35" s="34"/>
      <c r="U35" s="34"/>
      <c r="V35" s="34"/>
      <c r="W35" s="34"/>
      <c r="X35" s="34"/>
      <c r="Y35" s="34"/>
      <c r="Z35" s="34"/>
      <c r="AA35" s="34"/>
      <c r="AB35" s="34"/>
      <c r="AC35" s="34"/>
      <c r="AD35" s="34"/>
      <c r="AE35" s="34"/>
    </row>
  </sheetData>
  <mergeCells count="5">
    <mergeCell ref="A7:N7"/>
    <mergeCell ref="B8:N8"/>
    <mergeCell ref="B10:N10"/>
    <mergeCell ref="B15:N15"/>
    <mergeCell ref="B34:N34"/>
  </mergeCells>
  <conditionalFormatting sqref="B31:N31 B14:N14 B29:N29">
    <cfRule type="cellIs" dxfId="6" priority="3" stopIfTrue="1" operator="equal">
      <formula>0</formula>
    </cfRule>
  </conditionalFormatting>
  <conditionalFormatting sqref="B32:N32 B30:N30 N16:N28 N11:N13">
    <cfRule type="cellIs" dxfId="5" priority="2" stopIfTrue="1" operator="equal">
      <formula>0</formula>
    </cfRule>
  </conditionalFormatting>
  <conditionalFormatting sqref="B34 B35:N35">
    <cfRule type="cellIs" dxfId="4" priority="1" stopIfTrue="1" operator="equal">
      <formula>0</formula>
    </cfRule>
  </conditionalFormatting>
  <pageMargins left="0.7" right="0.7" top="0.75" bottom="0.75" header="0.3" footer="0.3"/>
  <pageSetup paperSize="9" orientation="portrait" horizontalDpi="200" verticalDpi="200"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3497D-82B8-4E54-BD81-11AED41579CF}">
  <dimension ref="A6:AE36"/>
  <sheetViews>
    <sheetView topLeftCell="A4" zoomScale="93" zoomScaleNormal="100" workbookViewId="0">
      <selection activeCell="C13" sqref="C13"/>
    </sheetView>
  </sheetViews>
  <sheetFormatPr baseColWidth="10" defaultColWidth="14.7265625" defaultRowHeight="13.5" x14ac:dyDescent="0.25"/>
  <cols>
    <col min="1" max="1" width="22.08984375" style="49" bestFit="1" customWidth="1"/>
    <col min="2" max="2" width="12.36328125" style="49" bestFit="1" customWidth="1"/>
    <col min="3" max="3" width="11.1796875" style="49" bestFit="1" customWidth="1"/>
    <col min="4" max="5" width="10.08984375" style="49" bestFit="1" customWidth="1"/>
    <col min="6" max="9" width="11.1796875" style="49" bestFit="1" customWidth="1"/>
    <col min="10" max="13" width="12.36328125" style="49" bestFit="1" customWidth="1"/>
    <col min="14" max="14" width="13.54296875" style="49" bestFit="1" customWidth="1"/>
    <col min="15" max="16384" width="14.7265625" style="34"/>
  </cols>
  <sheetData>
    <row r="6" spans="1:31" ht="14" thickBot="1" x14ac:dyDescent="0.3">
      <c r="P6" s="41" t="s">
        <v>95</v>
      </c>
      <c r="S6" s="39"/>
      <c r="T6" s="39"/>
      <c r="U6" s="39"/>
      <c r="V6" s="39"/>
      <c r="W6" s="39"/>
      <c r="X6" s="39"/>
      <c r="Y6" s="39"/>
      <c r="Z6" s="39"/>
      <c r="AA6" s="39"/>
      <c r="AB6" s="39"/>
      <c r="AC6" s="39"/>
      <c r="AD6" s="39"/>
      <c r="AE6" s="39"/>
    </row>
    <row r="7" spans="1:31" ht="14" x14ac:dyDescent="0.3">
      <c r="A7" s="153" t="s">
        <v>73</v>
      </c>
      <c r="B7" s="154"/>
      <c r="C7" s="154"/>
      <c r="D7" s="154"/>
      <c r="E7" s="154"/>
      <c r="F7" s="154"/>
      <c r="G7" s="154"/>
      <c r="H7" s="154"/>
      <c r="I7" s="154"/>
      <c r="J7" s="154"/>
      <c r="K7" s="154"/>
      <c r="L7" s="154"/>
      <c r="M7" s="154"/>
      <c r="N7" s="155"/>
      <c r="P7" s="41" t="s">
        <v>96</v>
      </c>
      <c r="S7" s="38"/>
      <c r="T7" s="38"/>
      <c r="U7" s="38"/>
      <c r="V7" s="38"/>
      <c r="W7" s="38"/>
      <c r="X7" s="38"/>
      <c r="Y7" s="38"/>
      <c r="Z7" s="38"/>
      <c r="AA7" s="38"/>
      <c r="AB7" s="38"/>
      <c r="AC7" s="38"/>
      <c r="AD7" s="38"/>
      <c r="AE7" s="38"/>
    </row>
    <row r="8" spans="1:31" s="37" customFormat="1" ht="14" x14ac:dyDescent="0.3">
      <c r="A8" s="73" t="s">
        <v>50</v>
      </c>
      <c r="B8" s="156"/>
      <c r="C8" s="157"/>
      <c r="D8" s="157"/>
      <c r="E8" s="157"/>
      <c r="F8" s="157"/>
      <c r="G8" s="157"/>
      <c r="H8" s="157"/>
      <c r="I8" s="157"/>
      <c r="J8" s="157"/>
      <c r="K8" s="157"/>
      <c r="L8" s="157"/>
      <c r="M8" s="157"/>
      <c r="N8" s="158"/>
      <c r="P8" s="42" t="s">
        <v>97</v>
      </c>
      <c r="Q8" s="34" t="s">
        <v>107</v>
      </c>
      <c r="S8" s="34"/>
      <c r="T8" s="34"/>
      <c r="U8" s="34"/>
      <c r="V8" s="34"/>
      <c r="W8" s="34"/>
      <c r="X8" s="34"/>
      <c r="Y8" s="34"/>
      <c r="Z8" s="34"/>
      <c r="AA8" s="34"/>
      <c r="AB8" s="34"/>
      <c r="AC8" s="34"/>
      <c r="AD8" s="34"/>
      <c r="AE8" s="34"/>
    </row>
    <row r="9" spans="1:31" s="37" customFormat="1" ht="14" x14ac:dyDescent="0.3">
      <c r="A9" s="50"/>
      <c r="B9" s="51" t="s">
        <v>4</v>
      </c>
      <c r="C9" s="51" t="s">
        <v>5</v>
      </c>
      <c r="D9" s="51" t="s">
        <v>6</v>
      </c>
      <c r="E9" s="51" t="s">
        <v>7</v>
      </c>
      <c r="F9" s="51" t="s">
        <v>8</v>
      </c>
      <c r="G9" s="51" t="s">
        <v>9</v>
      </c>
      <c r="H9" s="51" t="s">
        <v>10</v>
      </c>
      <c r="I9" s="51" t="s">
        <v>11</v>
      </c>
      <c r="J9" s="51" t="s">
        <v>12</v>
      </c>
      <c r="K9" s="51" t="s">
        <v>13</v>
      </c>
      <c r="L9" s="51" t="s">
        <v>2</v>
      </c>
      <c r="M9" s="51" t="s">
        <v>3</v>
      </c>
      <c r="N9" s="52" t="s">
        <v>69</v>
      </c>
      <c r="P9" s="43" t="s">
        <v>98</v>
      </c>
      <c r="S9" s="34"/>
      <c r="T9" s="34"/>
      <c r="U9" s="34"/>
      <c r="V9" s="34"/>
      <c r="W9" s="34"/>
      <c r="X9" s="34"/>
      <c r="Y9" s="34"/>
      <c r="Z9" s="34"/>
      <c r="AA9" s="34"/>
      <c r="AB9" s="34"/>
      <c r="AC9" s="34"/>
      <c r="AD9" s="34"/>
      <c r="AE9" s="34"/>
    </row>
    <row r="10" spans="1:31" s="38" customFormat="1" ht="14" x14ac:dyDescent="0.3">
      <c r="A10" s="73" t="s">
        <v>74</v>
      </c>
      <c r="B10" s="156"/>
      <c r="C10" s="157"/>
      <c r="D10" s="157"/>
      <c r="E10" s="157"/>
      <c r="F10" s="157"/>
      <c r="G10" s="157"/>
      <c r="H10" s="157"/>
      <c r="I10" s="157"/>
      <c r="J10" s="157"/>
      <c r="K10" s="157"/>
      <c r="L10" s="157"/>
      <c r="M10" s="157"/>
      <c r="N10" s="158"/>
      <c r="P10" s="44" t="s">
        <v>99</v>
      </c>
      <c r="S10" s="34"/>
      <c r="T10" s="34"/>
      <c r="U10" s="34"/>
      <c r="V10" s="34"/>
      <c r="W10" s="34"/>
      <c r="X10" s="34"/>
      <c r="Y10" s="34"/>
      <c r="Z10" s="34"/>
      <c r="AA10" s="34"/>
      <c r="AB10" s="34"/>
      <c r="AC10" s="34"/>
      <c r="AD10" s="34"/>
      <c r="AE10" s="34"/>
    </row>
    <row r="11" spans="1:31" x14ac:dyDescent="0.25">
      <c r="A11" s="53" t="s">
        <v>75</v>
      </c>
      <c r="B11" s="54"/>
      <c r="C11" s="54">
        <v>100</v>
      </c>
      <c r="D11" s="54">
        <v>400</v>
      </c>
      <c r="E11" s="54">
        <v>500</v>
      </c>
      <c r="F11" s="54">
        <f t="shared" ref="F11:M11" si="0">F25*4</f>
        <v>1200</v>
      </c>
      <c r="G11" s="54">
        <f t="shared" si="0"/>
        <v>2880</v>
      </c>
      <c r="H11" s="54">
        <f t="shared" si="0"/>
        <v>2880</v>
      </c>
      <c r="I11" s="54">
        <f t="shared" si="0"/>
        <v>2880</v>
      </c>
      <c r="J11" s="54">
        <f t="shared" si="0"/>
        <v>2880</v>
      </c>
      <c r="K11" s="54">
        <f t="shared" si="0"/>
        <v>6912</v>
      </c>
      <c r="L11" s="54">
        <f t="shared" si="0"/>
        <v>11059.2</v>
      </c>
      <c r="M11" s="54">
        <f t="shared" si="0"/>
        <v>11059.2</v>
      </c>
      <c r="N11" s="55">
        <f>SUM(B11:M11)</f>
        <v>42750.400000000001</v>
      </c>
      <c r="P11" s="45" t="s">
        <v>100</v>
      </c>
      <c r="Q11" s="34" t="s">
        <v>107</v>
      </c>
    </row>
    <row r="12" spans="1:31" x14ac:dyDescent="0.25">
      <c r="A12" s="53" t="s">
        <v>76</v>
      </c>
      <c r="B12" s="54"/>
      <c r="C12" s="54"/>
      <c r="D12" s="54"/>
      <c r="E12" s="54"/>
      <c r="F12" s="54"/>
      <c r="G12" s="54"/>
      <c r="H12" s="54"/>
      <c r="I12" s="54"/>
      <c r="J12" s="54"/>
      <c r="K12" s="54"/>
      <c r="L12" s="54"/>
      <c r="M12" s="54"/>
      <c r="N12" s="55">
        <f t="shared" ref="N12:N14" si="1">SUM(B12:M12)</f>
        <v>0</v>
      </c>
      <c r="P12" s="46" t="s">
        <v>101</v>
      </c>
    </row>
    <row r="13" spans="1:31" x14ac:dyDescent="0.25">
      <c r="A13" s="53" t="s">
        <v>77</v>
      </c>
      <c r="B13" s="54">
        <v>6000</v>
      </c>
      <c r="C13" s="54"/>
      <c r="D13" s="54"/>
      <c r="E13" s="54"/>
      <c r="F13" s="54"/>
      <c r="G13" s="54"/>
      <c r="H13" s="54"/>
      <c r="I13" s="54"/>
      <c r="J13" s="54"/>
      <c r="K13" s="54"/>
      <c r="L13" s="54"/>
      <c r="M13" s="54"/>
      <c r="N13" s="55">
        <f t="shared" si="1"/>
        <v>6000</v>
      </c>
      <c r="P13" s="46" t="s">
        <v>102</v>
      </c>
    </row>
    <row r="14" spans="1:31" x14ac:dyDescent="0.25">
      <c r="A14" s="53" t="s">
        <v>71</v>
      </c>
      <c r="B14" s="54">
        <v>4000</v>
      </c>
      <c r="C14" s="54">
        <v>1000</v>
      </c>
      <c r="D14" s="54">
        <v>300</v>
      </c>
      <c r="E14" s="54">
        <v>300</v>
      </c>
      <c r="F14" s="54">
        <v>200</v>
      </c>
      <c r="G14" s="54">
        <v>200</v>
      </c>
      <c r="H14" s="54">
        <v>200</v>
      </c>
      <c r="I14" s="54">
        <v>200</v>
      </c>
      <c r="J14" s="54">
        <v>200</v>
      </c>
      <c r="K14" s="54">
        <v>200</v>
      </c>
      <c r="L14" s="54">
        <v>200</v>
      </c>
      <c r="M14" s="54">
        <v>200</v>
      </c>
      <c r="N14" s="55">
        <f t="shared" si="1"/>
        <v>7200</v>
      </c>
      <c r="P14" s="46" t="s">
        <v>103</v>
      </c>
      <c r="Q14" s="34" t="s">
        <v>107</v>
      </c>
    </row>
    <row r="15" spans="1:31" s="39" customFormat="1" ht="14" x14ac:dyDescent="0.3">
      <c r="A15" s="56" t="s">
        <v>78</v>
      </c>
      <c r="B15" s="57">
        <f>SUM(B11:B14)</f>
        <v>10000</v>
      </c>
      <c r="C15" s="57">
        <f t="shared" ref="C15:L15" si="2">SUM(C11:C14)</f>
        <v>1100</v>
      </c>
      <c r="D15" s="57">
        <f t="shared" si="2"/>
        <v>700</v>
      </c>
      <c r="E15" s="57">
        <f t="shared" si="2"/>
        <v>800</v>
      </c>
      <c r="F15" s="57">
        <f t="shared" si="2"/>
        <v>1400</v>
      </c>
      <c r="G15" s="57">
        <f t="shared" si="2"/>
        <v>3080</v>
      </c>
      <c r="H15" s="57">
        <f t="shared" si="2"/>
        <v>3080</v>
      </c>
      <c r="I15" s="57">
        <f t="shared" si="2"/>
        <v>3080</v>
      </c>
      <c r="J15" s="57">
        <f t="shared" si="2"/>
        <v>3080</v>
      </c>
      <c r="K15" s="57">
        <f t="shared" si="2"/>
        <v>7112</v>
      </c>
      <c r="L15" s="57">
        <f t="shared" si="2"/>
        <v>11259.2</v>
      </c>
      <c r="M15" s="57">
        <f>SUM(M11:M14)</f>
        <v>11259.2</v>
      </c>
      <c r="N15" s="57">
        <f>SUM(N11:N14)</f>
        <v>55950.400000000001</v>
      </c>
      <c r="P15" s="47" t="s">
        <v>104</v>
      </c>
      <c r="S15" s="34"/>
      <c r="T15" s="34"/>
      <c r="U15" s="34"/>
      <c r="V15" s="34"/>
      <c r="W15" s="34"/>
      <c r="X15" s="34"/>
      <c r="Y15" s="34"/>
      <c r="Z15" s="34"/>
      <c r="AA15" s="34"/>
      <c r="AB15" s="34"/>
      <c r="AC15" s="34"/>
      <c r="AD15" s="34"/>
      <c r="AE15" s="34"/>
    </row>
    <row r="16" spans="1:31" s="38" customFormat="1" ht="14" x14ac:dyDescent="0.3">
      <c r="A16" s="73" t="s">
        <v>79</v>
      </c>
      <c r="B16" s="159"/>
      <c r="C16" s="160"/>
      <c r="D16" s="160"/>
      <c r="E16" s="160"/>
      <c r="F16" s="160"/>
      <c r="G16" s="160"/>
      <c r="H16" s="160"/>
      <c r="I16" s="160"/>
      <c r="J16" s="160"/>
      <c r="K16" s="160"/>
      <c r="L16" s="160"/>
      <c r="M16" s="160"/>
      <c r="N16" s="161"/>
      <c r="P16" s="48" t="s">
        <v>105</v>
      </c>
      <c r="S16" s="34"/>
      <c r="T16" s="34"/>
      <c r="U16" s="34"/>
      <c r="V16" s="34"/>
      <c r="W16" s="34"/>
      <c r="X16" s="34"/>
      <c r="Y16" s="34"/>
      <c r="Z16" s="34"/>
      <c r="AA16" s="34"/>
      <c r="AB16" s="34"/>
      <c r="AC16" s="34"/>
      <c r="AD16" s="34"/>
      <c r="AE16" s="34"/>
    </row>
    <row r="17" spans="1:31" x14ac:dyDescent="0.25">
      <c r="A17" s="58" t="s">
        <v>80</v>
      </c>
      <c r="B17" s="59"/>
      <c r="C17" s="59"/>
      <c r="D17" s="54"/>
      <c r="E17" s="54"/>
      <c r="F17" s="54"/>
      <c r="G17" s="54"/>
      <c r="H17" s="54"/>
      <c r="I17" s="54"/>
      <c r="J17" s="54"/>
      <c r="K17" s="54"/>
      <c r="L17" s="54"/>
      <c r="M17" s="54"/>
      <c r="N17" s="55">
        <f>SUM(B17:M17)</f>
        <v>0</v>
      </c>
      <c r="P17" s="47" t="s">
        <v>106</v>
      </c>
      <c r="Q17" s="34" t="s">
        <v>107</v>
      </c>
    </row>
    <row r="18" spans="1:31" x14ac:dyDescent="0.25">
      <c r="A18" s="58" t="s">
        <v>81</v>
      </c>
      <c r="B18" s="54">
        <v>1400</v>
      </c>
      <c r="C18" s="59"/>
      <c r="D18" s="54"/>
      <c r="E18" s="54"/>
      <c r="F18" s="54"/>
      <c r="G18" s="54"/>
      <c r="H18" s="54"/>
      <c r="I18" s="54"/>
      <c r="J18" s="54"/>
      <c r="K18" s="54"/>
      <c r="L18" s="54"/>
      <c r="M18" s="54"/>
      <c r="N18" s="55">
        <f t="shared" ref="N18:N29" si="3">SUM(B18:M18)</f>
        <v>1400</v>
      </c>
    </row>
    <row r="19" spans="1:31" x14ac:dyDescent="0.25">
      <c r="A19" s="60" t="s">
        <v>82</v>
      </c>
      <c r="B19" s="54"/>
      <c r="C19" s="59"/>
      <c r="D19" s="54"/>
      <c r="E19" s="54"/>
      <c r="F19" s="54"/>
      <c r="G19" s="54"/>
      <c r="H19" s="54"/>
      <c r="I19" s="54"/>
      <c r="J19" s="54">
        <v>1000</v>
      </c>
      <c r="K19" s="54">
        <v>1000</v>
      </c>
      <c r="L19" s="54">
        <v>1000</v>
      </c>
      <c r="M19" s="54">
        <v>1000</v>
      </c>
      <c r="N19" s="55">
        <f t="shared" si="3"/>
        <v>4000</v>
      </c>
    </row>
    <row r="20" spans="1:31" x14ac:dyDescent="0.25">
      <c r="A20" s="60" t="s">
        <v>83</v>
      </c>
      <c r="B20" s="54">
        <v>60</v>
      </c>
      <c r="C20" s="54">
        <v>60</v>
      </c>
      <c r="D20" s="54">
        <v>60</v>
      </c>
      <c r="E20" s="54">
        <v>60</v>
      </c>
      <c r="F20" s="54">
        <v>60</v>
      </c>
      <c r="G20" s="54">
        <v>60</v>
      </c>
      <c r="H20" s="54">
        <v>60</v>
      </c>
      <c r="I20" s="54">
        <v>60</v>
      </c>
      <c r="J20" s="54">
        <v>60</v>
      </c>
      <c r="K20" s="54">
        <v>60</v>
      </c>
      <c r="L20" s="54">
        <v>60</v>
      </c>
      <c r="M20" s="54">
        <v>60</v>
      </c>
      <c r="N20" s="55">
        <f t="shared" si="3"/>
        <v>720</v>
      </c>
      <c r="P20" s="34" t="s">
        <v>120</v>
      </c>
    </row>
    <row r="21" spans="1:31" x14ac:dyDescent="0.25">
      <c r="A21" s="58" t="s">
        <v>84</v>
      </c>
      <c r="B21" s="54">
        <v>3000</v>
      </c>
      <c r="C21" s="54"/>
      <c r="D21" s="54"/>
      <c r="E21" s="54"/>
      <c r="F21" s="54">
        <v>200</v>
      </c>
      <c r="G21" s="54">
        <v>500</v>
      </c>
      <c r="H21" s="54">
        <f>H11*0.3</f>
        <v>864</v>
      </c>
      <c r="I21" s="54">
        <f t="shared" ref="I21:L21" si="4">I11*0.3</f>
        <v>864</v>
      </c>
      <c r="J21" s="54">
        <f t="shared" si="4"/>
        <v>864</v>
      </c>
      <c r="K21" s="54">
        <f t="shared" si="4"/>
        <v>2073.6</v>
      </c>
      <c r="L21" s="54">
        <f t="shared" si="4"/>
        <v>3317.76</v>
      </c>
      <c r="M21" s="54"/>
      <c r="N21" s="55">
        <f t="shared" si="3"/>
        <v>11683.36</v>
      </c>
      <c r="P21" s="34" t="s">
        <v>121</v>
      </c>
      <c r="S21" s="39"/>
      <c r="T21" s="39"/>
      <c r="U21" s="39"/>
      <c r="V21" s="39"/>
      <c r="W21" s="39"/>
      <c r="X21" s="39"/>
      <c r="Y21" s="39"/>
      <c r="Z21" s="39"/>
      <c r="AA21" s="39"/>
      <c r="AB21" s="39"/>
      <c r="AC21" s="39"/>
      <c r="AD21" s="39"/>
      <c r="AE21" s="39"/>
    </row>
    <row r="22" spans="1:31" x14ac:dyDescent="0.25">
      <c r="A22" s="60" t="s">
        <v>85</v>
      </c>
      <c r="B22" s="54"/>
      <c r="C22" s="54"/>
      <c r="D22" s="54"/>
      <c r="E22" s="54"/>
      <c r="F22" s="54"/>
      <c r="G22" s="54"/>
      <c r="H22" s="54"/>
      <c r="I22" s="54"/>
      <c r="J22" s="54"/>
      <c r="K22" s="54"/>
      <c r="L22" s="54"/>
      <c r="M22" s="54"/>
      <c r="N22" s="55">
        <f t="shared" si="3"/>
        <v>0</v>
      </c>
      <c r="S22" s="40"/>
      <c r="T22" s="40"/>
      <c r="U22" s="40"/>
      <c r="V22" s="40"/>
      <c r="W22" s="40"/>
      <c r="X22" s="40"/>
      <c r="Y22" s="40"/>
      <c r="Z22" s="40"/>
      <c r="AA22" s="40"/>
      <c r="AB22" s="40"/>
      <c r="AC22" s="40"/>
      <c r="AD22" s="40"/>
      <c r="AE22" s="40"/>
    </row>
    <row r="23" spans="1:31" x14ac:dyDescent="0.25">
      <c r="A23" s="60" t="s">
        <v>86</v>
      </c>
      <c r="B23" s="54">
        <v>60</v>
      </c>
      <c r="C23" s="54">
        <v>60</v>
      </c>
      <c r="D23" s="54">
        <v>60</v>
      </c>
      <c r="E23" s="54">
        <v>60</v>
      </c>
      <c r="F23" s="54">
        <v>60</v>
      </c>
      <c r="G23" s="54">
        <v>60</v>
      </c>
      <c r="H23" s="54">
        <v>60</v>
      </c>
      <c r="I23" s="54">
        <v>60</v>
      </c>
      <c r="J23" s="54">
        <v>60</v>
      </c>
      <c r="K23" s="54">
        <v>60</v>
      </c>
      <c r="L23" s="54">
        <v>60</v>
      </c>
      <c r="M23" s="54">
        <v>60</v>
      </c>
      <c r="N23" s="55">
        <f t="shared" si="3"/>
        <v>720</v>
      </c>
      <c r="S23" s="40"/>
      <c r="T23" s="40"/>
      <c r="U23" s="40"/>
      <c r="V23" s="40"/>
      <c r="W23" s="40"/>
      <c r="X23" s="40"/>
      <c r="Y23" s="40"/>
      <c r="Z23" s="40"/>
      <c r="AA23" s="40"/>
      <c r="AB23" s="40"/>
      <c r="AC23" s="40"/>
      <c r="AD23" s="40"/>
      <c r="AE23" s="40"/>
    </row>
    <row r="24" spans="1:31" x14ac:dyDescent="0.25">
      <c r="A24" s="60" t="s">
        <v>118</v>
      </c>
      <c r="B24" s="54"/>
      <c r="C24" s="54"/>
      <c r="D24" s="54">
        <v>300</v>
      </c>
      <c r="E24" s="54"/>
      <c r="F24" s="54">
        <v>300</v>
      </c>
      <c r="G24" s="54">
        <v>300</v>
      </c>
      <c r="H24" s="54">
        <v>300</v>
      </c>
      <c r="I24" s="54">
        <v>300</v>
      </c>
      <c r="J24" s="54">
        <v>300</v>
      </c>
      <c r="K24" s="54">
        <v>300</v>
      </c>
      <c r="L24" s="54">
        <v>300</v>
      </c>
      <c r="M24" s="54">
        <v>300</v>
      </c>
      <c r="N24" s="55"/>
      <c r="S24" s="40"/>
      <c r="T24" s="40"/>
      <c r="U24" s="40"/>
      <c r="V24" s="40"/>
      <c r="W24" s="40"/>
      <c r="X24" s="40"/>
      <c r="Y24" s="40"/>
      <c r="Z24" s="40"/>
      <c r="AA24" s="40"/>
      <c r="AB24" s="40"/>
      <c r="AC24" s="40"/>
      <c r="AD24" s="40"/>
      <c r="AE24" s="40"/>
    </row>
    <row r="25" spans="1:31" x14ac:dyDescent="0.25">
      <c r="A25" s="60" t="s">
        <v>108</v>
      </c>
      <c r="B25" s="54"/>
      <c r="C25" s="61">
        <v>100</v>
      </c>
      <c r="D25" s="61">
        <v>200</v>
      </c>
      <c r="E25" s="61">
        <v>200</v>
      </c>
      <c r="F25" s="62">
        <f>E11*0.6</f>
        <v>300</v>
      </c>
      <c r="G25" s="62">
        <f>F11*0.6</f>
        <v>720</v>
      </c>
      <c r="H25" s="63">
        <f>G11*0.25</f>
        <v>720</v>
      </c>
      <c r="I25" s="63">
        <f>H11*0.25</f>
        <v>720</v>
      </c>
      <c r="J25" s="63">
        <f>I11*0.25</f>
        <v>720</v>
      </c>
      <c r="K25" s="62">
        <f>J11*0.6</f>
        <v>1728</v>
      </c>
      <c r="L25" s="62">
        <f>K11*0.4</f>
        <v>2764.8</v>
      </c>
      <c r="M25" s="63">
        <f>L11*0.25</f>
        <v>2764.8</v>
      </c>
      <c r="N25" s="55">
        <f t="shared" si="3"/>
        <v>10937.6</v>
      </c>
      <c r="P25" s="34" t="s">
        <v>109</v>
      </c>
      <c r="S25" s="40"/>
      <c r="T25" s="40"/>
      <c r="U25" s="40"/>
      <c r="V25" s="40"/>
      <c r="W25" s="40"/>
      <c r="X25" s="40"/>
      <c r="Y25" s="40"/>
      <c r="Z25" s="40"/>
      <c r="AA25" s="40"/>
      <c r="AB25" s="40"/>
      <c r="AC25" s="40"/>
      <c r="AD25" s="40"/>
      <c r="AE25" s="40"/>
    </row>
    <row r="26" spans="1:31" x14ac:dyDescent="0.25">
      <c r="A26" s="60" t="s">
        <v>87</v>
      </c>
      <c r="B26" s="54"/>
      <c r="C26" s="54"/>
      <c r="D26" s="54"/>
      <c r="E26" s="54"/>
      <c r="F26" s="54"/>
      <c r="G26" s="54"/>
      <c r="H26" s="54"/>
      <c r="I26" s="54"/>
      <c r="J26" s="54"/>
      <c r="K26" s="54"/>
      <c r="L26" s="54"/>
      <c r="M26" s="54"/>
      <c r="N26" s="55">
        <f t="shared" si="3"/>
        <v>0</v>
      </c>
      <c r="P26" s="34" t="s">
        <v>112</v>
      </c>
      <c r="S26" s="40"/>
      <c r="T26" s="40"/>
      <c r="U26" s="40"/>
      <c r="V26" s="40"/>
      <c r="W26" s="40"/>
      <c r="X26" s="40"/>
      <c r="Y26" s="40"/>
      <c r="Z26" s="40"/>
      <c r="AA26" s="40"/>
      <c r="AB26" s="40"/>
      <c r="AC26" s="40"/>
      <c r="AD26" s="40"/>
      <c r="AE26" s="40"/>
    </row>
    <row r="27" spans="1:31" x14ac:dyDescent="0.25">
      <c r="A27" s="60" t="s">
        <v>88</v>
      </c>
      <c r="B27" s="54"/>
      <c r="C27" s="54">
        <v>255</v>
      </c>
      <c r="D27" s="54">
        <v>255</v>
      </c>
      <c r="E27" s="54">
        <v>255</v>
      </c>
      <c r="F27" s="54">
        <v>255</v>
      </c>
      <c r="G27" s="54">
        <v>255</v>
      </c>
      <c r="H27" s="54">
        <v>255</v>
      </c>
      <c r="I27" s="54">
        <v>255</v>
      </c>
      <c r="J27" s="54">
        <v>255</v>
      </c>
      <c r="K27" s="54">
        <v>255</v>
      </c>
      <c r="L27" s="54">
        <v>255</v>
      </c>
      <c r="M27" s="54">
        <v>255</v>
      </c>
      <c r="N27" s="55">
        <f t="shared" si="3"/>
        <v>2805</v>
      </c>
      <c r="P27" s="34" t="s">
        <v>113</v>
      </c>
    </row>
    <row r="28" spans="1:31" x14ac:dyDescent="0.25">
      <c r="A28" s="64" t="s">
        <v>89</v>
      </c>
      <c r="B28" s="54"/>
      <c r="C28" s="54"/>
      <c r="D28" s="54"/>
      <c r="E28" s="54"/>
      <c r="F28" s="54"/>
      <c r="G28" s="54"/>
      <c r="H28" s="54"/>
      <c r="I28" s="54"/>
      <c r="J28" s="54"/>
      <c r="K28" s="59"/>
      <c r="L28" s="59"/>
      <c r="M28" s="65"/>
      <c r="N28" s="55">
        <f t="shared" si="3"/>
        <v>0</v>
      </c>
      <c r="P28" s="34" t="s">
        <v>114</v>
      </c>
    </row>
    <row r="29" spans="1:31" x14ac:dyDescent="0.25">
      <c r="A29" s="53" t="s">
        <v>90</v>
      </c>
      <c r="B29" s="54">
        <f>B21*0.21</f>
        <v>630</v>
      </c>
      <c r="C29" s="54">
        <f t="shared" ref="C29:M29" si="5">C21*0.21</f>
        <v>0</v>
      </c>
      <c r="D29" s="54">
        <f t="shared" si="5"/>
        <v>0</v>
      </c>
      <c r="E29" s="54">
        <f t="shared" si="5"/>
        <v>0</v>
      </c>
      <c r="F29" s="54">
        <f t="shared" si="5"/>
        <v>42</v>
      </c>
      <c r="G29" s="54">
        <f t="shared" si="5"/>
        <v>105</v>
      </c>
      <c r="H29" s="54">
        <f t="shared" si="5"/>
        <v>181.44</v>
      </c>
      <c r="I29" s="54">
        <f t="shared" si="5"/>
        <v>181.44</v>
      </c>
      <c r="J29" s="54">
        <f t="shared" si="5"/>
        <v>181.44</v>
      </c>
      <c r="K29" s="54">
        <f t="shared" si="5"/>
        <v>435.45599999999996</v>
      </c>
      <c r="L29" s="54">
        <f t="shared" si="5"/>
        <v>696.7296</v>
      </c>
      <c r="M29" s="54">
        <f t="shared" si="5"/>
        <v>0</v>
      </c>
      <c r="N29" s="55">
        <f t="shared" si="3"/>
        <v>2453.5056</v>
      </c>
      <c r="P29" s="34" t="s">
        <v>115</v>
      </c>
    </row>
    <row r="30" spans="1:31" s="39" customFormat="1" ht="14" x14ac:dyDescent="0.3">
      <c r="A30" s="56" t="s">
        <v>91</v>
      </c>
      <c r="B30" s="57">
        <f>SUM(B17:B29)</f>
        <v>5150</v>
      </c>
      <c r="C30" s="57">
        <f t="shared" ref="C30:N30" si="6">SUM(C17:C29)</f>
        <v>475</v>
      </c>
      <c r="D30" s="57">
        <f t="shared" si="6"/>
        <v>875</v>
      </c>
      <c r="E30" s="57">
        <f t="shared" si="6"/>
        <v>575</v>
      </c>
      <c r="F30" s="57">
        <f t="shared" si="6"/>
        <v>1217</v>
      </c>
      <c r="G30" s="57">
        <f t="shared" si="6"/>
        <v>2000</v>
      </c>
      <c r="H30" s="57">
        <f t="shared" si="6"/>
        <v>2440.44</v>
      </c>
      <c r="I30" s="57">
        <f t="shared" si="6"/>
        <v>2440.44</v>
      </c>
      <c r="J30" s="57">
        <f t="shared" si="6"/>
        <v>3440.44</v>
      </c>
      <c r="K30" s="57">
        <f t="shared" si="6"/>
        <v>5912.0560000000005</v>
      </c>
      <c r="L30" s="57">
        <f t="shared" si="6"/>
        <v>8454.2896000000001</v>
      </c>
      <c r="M30" s="57">
        <f t="shared" si="6"/>
        <v>4439.8</v>
      </c>
      <c r="N30" s="57">
        <f t="shared" si="6"/>
        <v>34719.465599999996</v>
      </c>
      <c r="P30" s="34" t="s">
        <v>116</v>
      </c>
      <c r="S30" s="34"/>
      <c r="T30" s="34"/>
      <c r="U30" s="34"/>
      <c r="V30" s="34"/>
      <c r="W30" s="34"/>
      <c r="X30" s="34"/>
      <c r="Y30" s="34"/>
      <c r="Z30" s="34"/>
      <c r="AA30" s="34"/>
      <c r="AB30" s="34"/>
      <c r="AC30" s="34"/>
      <c r="AD30" s="34"/>
      <c r="AE30" s="34"/>
    </row>
    <row r="31" spans="1:31" s="40" customFormat="1" ht="14" x14ac:dyDescent="0.3">
      <c r="A31" s="66" t="s">
        <v>92</v>
      </c>
      <c r="B31" s="67">
        <f t="shared" ref="B31:N31" si="7">SUM(B15-B30)</f>
        <v>4850</v>
      </c>
      <c r="C31" s="67">
        <f t="shared" si="7"/>
        <v>625</v>
      </c>
      <c r="D31" s="67">
        <f t="shared" si="7"/>
        <v>-175</v>
      </c>
      <c r="E31" s="67">
        <f t="shared" si="7"/>
        <v>225</v>
      </c>
      <c r="F31" s="67">
        <f t="shared" si="7"/>
        <v>183</v>
      </c>
      <c r="G31" s="67">
        <f t="shared" si="7"/>
        <v>1080</v>
      </c>
      <c r="H31" s="67">
        <f t="shared" si="7"/>
        <v>639.55999999999995</v>
      </c>
      <c r="I31" s="67">
        <f t="shared" si="7"/>
        <v>639.55999999999995</v>
      </c>
      <c r="J31" s="67">
        <f t="shared" si="7"/>
        <v>-360.44000000000005</v>
      </c>
      <c r="K31" s="67">
        <f t="shared" si="7"/>
        <v>1199.9439999999995</v>
      </c>
      <c r="L31" s="67">
        <f t="shared" si="7"/>
        <v>2804.9104000000007</v>
      </c>
      <c r="M31" s="67">
        <f t="shared" si="7"/>
        <v>6819.4000000000005</v>
      </c>
      <c r="N31" s="68">
        <f t="shared" si="7"/>
        <v>21230.934400000006</v>
      </c>
      <c r="P31" s="34"/>
      <c r="S31" s="34"/>
      <c r="T31" s="34"/>
      <c r="U31" s="34"/>
      <c r="V31" s="34"/>
      <c r="W31" s="34"/>
      <c r="X31" s="34"/>
      <c r="Y31" s="34"/>
      <c r="Z31" s="34"/>
      <c r="AA31" s="34"/>
      <c r="AB31" s="34"/>
      <c r="AC31" s="34"/>
      <c r="AD31" s="34"/>
      <c r="AE31" s="34"/>
    </row>
    <row r="32" spans="1:31" s="40" customFormat="1" ht="14" x14ac:dyDescent="0.3">
      <c r="A32" s="66" t="s">
        <v>93</v>
      </c>
      <c r="B32" s="67"/>
      <c r="C32" s="67">
        <f>B31</f>
        <v>4850</v>
      </c>
      <c r="D32" s="67">
        <f t="shared" ref="D32:N32" si="8">C31</f>
        <v>625</v>
      </c>
      <c r="E32" s="67">
        <f t="shared" si="8"/>
        <v>-175</v>
      </c>
      <c r="F32" s="67">
        <f t="shared" si="8"/>
        <v>225</v>
      </c>
      <c r="G32" s="67">
        <f t="shared" si="8"/>
        <v>183</v>
      </c>
      <c r="H32" s="67">
        <f t="shared" si="8"/>
        <v>1080</v>
      </c>
      <c r="I32" s="67">
        <f t="shared" si="8"/>
        <v>639.55999999999995</v>
      </c>
      <c r="J32" s="67">
        <f t="shared" si="8"/>
        <v>639.55999999999995</v>
      </c>
      <c r="K32" s="67">
        <f t="shared" si="8"/>
        <v>-360.44000000000005</v>
      </c>
      <c r="L32" s="67">
        <f t="shared" si="8"/>
        <v>1199.9439999999995</v>
      </c>
      <c r="M32" s="67">
        <f t="shared" si="8"/>
        <v>2804.9104000000007</v>
      </c>
      <c r="N32" s="68">
        <f t="shared" si="8"/>
        <v>6819.4000000000005</v>
      </c>
      <c r="P32" s="34" t="s">
        <v>119</v>
      </c>
      <c r="S32" s="34"/>
      <c r="T32" s="34"/>
      <c r="U32" s="34"/>
      <c r="V32" s="34"/>
      <c r="W32" s="34"/>
      <c r="X32" s="34"/>
      <c r="Y32" s="34"/>
      <c r="Z32" s="34"/>
      <c r="AA32" s="34"/>
      <c r="AB32" s="34"/>
      <c r="AC32" s="34"/>
      <c r="AD32" s="34"/>
      <c r="AE32" s="34"/>
    </row>
    <row r="33" spans="1:31" s="40" customFormat="1" ht="14.5" thickBot="1" x14ac:dyDescent="0.35">
      <c r="A33" s="69" t="s">
        <v>94</v>
      </c>
      <c r="B33" s="70">
        <f>SUM(B31:B32)</f>
        <v>4850</v>
      </c>
      <c r="C33" s="70">
        <f>SUM(C31:C32)</f>
        <v>5475</v>
      </c>
      <c r="D33" s="70">
        <f t="shared" ref="D33:N33" si="9">SUM(D31:D32)</f>
        <v>450</v>
      </c>
      <c r="E33" s="70">
        <f t="shared" si="9"/>
        <v>50</v>
      </c>
      <c r="F33" s="70">
        <f t="shared" si="9"/>
        <v>408</v>
      </c>
      <c r="G33" s="70">
        <f t="shared" si="9"/>
        <v>1263</v>
      </c>
      <c r="H33" s="70">
        <f t="shared" si="9"/>
        <v>1719.56</v>
      </c>
      <c r="I33" s="70">
        <f t="shared" si="9"/>
        <v>1279.1199999999999</v>
      </c>
      <c r="J33" s="70">
        <f t="shared" si="9"/>
        <v>279.11999999999989</v>
      </c>
      <c r="K33" s="70">
        <f t="shared" si="9"/>
        <v>839.50399999999945</v>
      </c>
      <c r="L33" s="70">
        <f t="shared" si="9"/>
        <v>4004.8544000000002</v>
      </c>
      <c r="M33" s="70">
        <f t="shared" si="9"/>
        <v>9624.3104000000021</v>
      </c>
      <c r="N33" s="71">
        <f t="shared" si="9"/>
        <v>28050.334400000007</v>
      </c>
      <c r="P33" s="34"/>
      <c r="S33" s="34"/>
      <c r="T33" s="34"/>
      <c r="U33" s="34"/>
      <c r="V33" s="34"/>
      <c r="W33" s="34"/>
      <c r="X33" s="34"/>
      <c r="Y33" s="34"/>
      <c r="Z33" s="34"/>
      <c r="AA33" s="34"/>
      <c r="AB33" s="34"/>
      <c r="AC33" s="34"/>
      <c r="AD33" s="34"/>
      <c r="AE33" s="34"/>
    </row>
    <row r="34" spans="1:31" x14ac:dyDescent="0.25">
      <c r="A34" s="72"/>
      <c r="B34" s="72"/>
      <c r="C34" s="72"/>
      <c r="D34" s="72"/>
      <c r="E34" s="72"/>
      <c r="F34" s="72"/>
      <c r="G34" s="72"/>
      <c r="H34" s="72"/>
      <c r="I34" s="72"/>
      <c r="J34" s="72"/>
      <c r="K34" s="72"/>
      <c r="L34" s="72"/>
      <c r="M34" s="72"/>
      <c r="N34" s="72"/>
    </row>
    <row r="35" spans="1:31" s="40" customFormat="1" ht="15" customHeight="1" thickBot="1" x14ac:dyDescent="0.35">
      <c r="A35" s="69" t="s">
        <v>111</v>
      </c>
      <c r="B35" s="162"/>
      <c r="C35" s="163"/>
      <c r="D35" s="163"/>
      <c r="E35" s="163"/>
      <c r="F35" s="163"/>
      <c r="G35" s="163"/>
      <c r="H35" s="163"/>
      <c r="I35" s="163"/>
      <c r="J35" s="163"/>
      <c r="K35" s="163"/>
      <c r="L35" s="163"/>
      <c r="M35" s="163"/>
      <c r="N35" s="164"/>
      <c r="P35" s="34" t="s">
        <v>117</v>
      </c>
      <c r="S35" s="34"/>
      <c r="T35" s="34"/>
      <c r="U35" s="34"/>
      <c r="V35" s="34"/>
      <c r="W35" s="34"/>
      <c r="X35" s="34"/>
      <c r="Y35" s="34"/>
      <c r="Z35" s="34"/>
      <c r="AA35" s="34"/>
      <c r="AB35" s="34"/>
      <c r="AC35" s="34"/>
      <c r="AD35" s="34"/>
      <c r="AE35" s="34"/>
    </row>
    <row r="36" spans="1:31" s="40" customFormat="1" ht="14.5" thickBot="1" x14ac:dyDescent="0.35">
      <c r="A36" s="69" t="s">
        <v>110</v>
      </c>
      <c r="B36" s="70"/>
      <c r="C36" s="70">
        <f>(C11-C25)/(C25)</f>
        <v>0</v>
      </c>
      <c r="D36" s="70">
        <f t="shared" ref="D36:N36" si="10">(D11-D25)/(D25)</f>
        <v>1</v>
      </c>
      <c r="E36" s="70">
        <f t="shared" si="10"/>
        <v>1.5</v>
      </c>
      <c r="F36" s="70">
        <f t="shared" si="10"/>
        <v>3</v>
      </c>
      <c r="G36" s="70">
        <f t="shared" si="10"/>
        <v>3</v>
      </c>
      <c r="H36" s="70">
        <f t="shared" si="10"/>
        <v>3</v>
      </c>
      <c r="I36" s="70">
        <f t="shared" si="10"/>
        <v>3</v>
      </c>
      <c r="J36" s="70">
        <f t="shared" si="10"/>
        <v>3</v>
      </c>
      <c r="K36" s="70">
        <f t="shared" si="10"/>
        <v>3</v>
      </c>
      <c r="L36" s="70">
        <f t="shared" si="10"/>
        <v>3.0000000000000004</v>
      </c>
      <c r="M36" s="70">
        <f t="shared" si="10"/>
        <v>3.0000000000000004</v>
      </c>
      <c r="N36" s="70">
        <f t="shared" si="10"/>
        <v>2.9085722644821534</v>
      </c>
      <c r="P36" s="34"/>
      <c r="S36" s="34"/>
      <c r="T36" s="34"/>
      <c r="U36" s="34"/>
      <c r="V36" s="34"/>
      <c r="W36" s="34"/>
      <c r="X36" s="34"/>
      <c r="Y36" s="34"/>
      <c r="Z36" s="34"/>
      <c r="AA36" s="34"/>
      <c r="AB36" s="34"/>
      <c r="AC36" s="34"/>
      <c r="AD36" s="34"/>
      <c r="AE36" s="34"/>
    </row>
  </sheetData>
  <mergeCells count="5">
    <mergeCell ref="A7:N7"/>
    <mergeCell ref="B8:N8"/>
    <mergeCell ref="B10:N10"/>
    <mergeCell ref="B16:N16"/>
    <mergeCell ref="B35:N35"/>
  </mergeCells>
  <conditionalFormatting sqref="B32:N32 B15:N15 B30:N30">
    <cfRule type="cellIs" dxfId="3" priority="4" stopIfTrue="1" operator="equal">
      <formula>0</formula>
    </cfRule>
  </conditionalFormatting>
  <conditionalFormatting sqref="B33:N33 B31:N31 N17:N29">
    <cfRule type="cellIs" dxfId="2" priority="3" stopIfTrue="1" operator="equal">
      <formula>0</formula>
    </cfRule>
  </conditionalFormatting>
  <conditionalFormatting sqref="N11:N14">
    <cfRule type="cellIs" dxfId="1" priority="2" stopIfTrue="1" operator="equal">
      <formula>0</formula>
    </cfRule>
  </conditionalFormatting>
  <conditionalFormatting sqref="B36:N36 B35">
    <cfRule type="cellIs" dxfId="0" priority="1" stopIfTrue="1" operator="equal">
      <formula>0</formula>
    </cfRule>
  </conditionalFormatting>
  <pageMargins left="0.7" right="0.7" top="0.75" bottom="0.75" header="0.3" footer="0.3"/>
  <pageSetup paperSize="9" orientation="portrait" horizontalDpi="200" verticalDpi="2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Cronograma</vt:lpstr>
      <vt:lpstr>Fichas de las acciones</vt:lpstr>
      <vt:lpstr>Plan de medición</vt:lpstr>
      <vt:lpstr>pla d'inversions inicials</vt:lpstr>
      <vt:lpstr>pla de finançament</vt:lpstr>
      <vt:lpstr>Pla de tresoreria OK</vt:lpstr>
      <vt:lpstr>Pla de tresoreria (3)</vt:lpstr>
      <vt:lpstr>Pla de tresoreria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Raquel Brotons</dc:creator>
  <cp:lastModifiedBy>Raquel Brotons</cp:lastModifiedBy>
  <dcterms:created xsi:type="dcterms:W3CDTF">2020-01-01T11:02:34Z</dcterms:created>
  <dcterms:modified xsi:type="dcterms:W3CDTF">2020-01-19T18:47:08Z</dcterms:modified>
</cp:coreProperties>
</file>