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792" activeTab="11"/>
  </bookViews>
  <sheets>
    <sheet name="Resumen" sheetId="1" r:id="rId1"/>
    <sheet name="Dominio 1" sheetId="2" r:id="rId2"/>
    <sheet name="Dominio 2" sheetId="3" r:id="rId3"/>
    <sheet name="Dominio 3" sheetId="4" r:id="rId4"/>
    <sheet name="Dominio 4" sheetId="5" r:id="rId5"/>
    <sheet name="Dominio 5" sheetId="6" r:id="rId6"/>
    <sheet name="Dominio 6" sheetId="7" r:id="rId7"/>
    <sheet name="Dominio 7" sheetId="8" r:id="rId8"/>
    <sheet name="Dominio 8" sheetId="9" r:id="rId9"/>
    <sheet name="Dominio 9" sheetId="10" r:id="rId10"/>
    <sheet name="Dominio 10" sheetId="11" r:id="rId11"/>
    <sheet name="Dominio 11" sheetId="12" r:id="rId12"/>
    <sheet name="Hoja1" sheetId="13" state="hidden" r:id="rId13"/>
  </sheets>
  <definedNames>
    <definedName name="_xlnm._FilterDatabase" localSheetId="12" hidden="1">'Hoja1'!$G$2:$G$135</definedName>
    <definedName name="_xlnm.Print_Area" localSheetId="1">'Dominio 1'!$A$1:$J$17</definedName>
    <definedName name="_xlnm.Print_Area" localSheetId="0">'Resumen'!$A$1:$N$55</definedName>
    <definedName name="_xlnm.Print_Titles" localSheetId="10">'Dominio 10'!$1:$11</definedName>
    <definedName name="_xlnm.Print_Titles" localSheetId="11">'Dominio 11'!$1:$14</definedName>
    <definedName name="_xlnm.Print_Titles" localSheetId="2">'Dominio 2'!$1:$14</definedName>
    <definedName name="_xlnm.Print_Titles" localSheetId="3">'Dominio 3'!$1:$14</definedName>
    <definedName name="_xlnm.Print_Titles" localSheetId="4">'Dominio 4'!$1:$14</definedName>
    <definedName name="_xlnm.Print_Titles" localSheetId="5">'Dominio 5'!$1:$14</definedName>
    <definedName name="_xlnm.Print_Titles" localSheetId="6">'Dominio 6'!$1:$14</definedName>
    <definedName name="_xlnm.Print_Titles" localSheetId="7">'Dominio 7'!$1:$14</definedName>
    <definedName name="_xlnm.Print_Titles" localSheetId="8">'Dominio 8'!$1:$14</definedName>
    <definedName name="_xlnm.Print_Titles" localSheetId="9">'Dominio 9'!$1:$14</definedName>
  </definedNames>
  <calcPr fullCalcOnLoad="1"/>
</workbook>
</file>

<file path=xl/sharedStrings.xml><?xml version="1.0" encoding="utf-8"?>
<sst xmlns="http://schemas.openxmlformats.org/spreadsheetml/2006/main" count="1060" uniqueCount="716">
  <si>
    <t>Uso de sistemas de monitoreo</t>
  </si>
  <si>
    <t>Protección de registros de monitoreo</t>
  </si>
  <si>
    <t>Registros de monitoreo de administradores y operadores</t>
  </si>
  <si>
    <t>Registro de fallas</t>
  </si>
  <si>
    <t>Sincronía</t>
  </si>
  <si>
    <t>11.1.1</t>
  </si>
  <si>
    <t>11.2.1</t>
  </si>
  <si>
    <t>11.2.2</t>
  </si>
  <si>
    <t>11.2.3</t>
  </si>
  <si>
    <t>11.2.4</t>
  </si>
  <si>
    <t>7.3.3</t>
  </si>
  <si>
    <t>11.3.1</t>
  </si>
  <si>
    <t>11.3.2</t>
  </si>
  <si>
    <t>11.3.3</t>
  </si>
  <si>
    <t>Política de escritorios y pantallas limpias</t>
  </si>
  <si>
    <t>7.4.7</t>
  </si>
  <si>
    <t>11.4.1</t>
  </si>
  <si>
    <t>11.4.2</t>
  </si>
  <si>
    <t>11.4.3</t>
  </si>
  <si>
    <t>11.4.4</t>
  </si>
  <si>
    <t>11.4.5</t>
  </si>
  <si>
    <t>11.4.6</t>
  </si>
  <si>
    <t>11.4.7</t>
  </si>
  <si>
    <t>Autenticación de usuarios para conexiones externas</t>
  </si>
  <si>
    <t>Identificación de equipos en la red</t>
  </si>
  <si>
    <t>Diagnóstico remoto y protección de la configuración de puertos</t>
  </si>
  <si>
    <t>Segregación en la red</t>
  </si>
  <si>
    <t>Control de conexión a la red</t>
  </si>
  <si>
    <t>Control de enrutamiento de la red</t>
  </si>
  <si>
    <t>11.5.1</t>
  </si>
  <si>
    <t>11.5.2</t>
  </si>
  <si>
    <t>11.5.3</t>
  </si>
  <si>
    <t>11.5.4</t>
  </si>
  <si>
    <t>11.5.5</t>
  </si>
  <si>
    <t>11.5.6</t>
  </si>
  <si>
    <t>7.6.2</t>
  </si>
  <si>
    <t>11.6.1</t>
  </si>
  <si>
    <t>11.6.2</t>
  </si>
  <si>
    <t>Aislamiento de sistemas sensibles</t>
  </si>
  <si>
    <t>Computación Móvil y Teletrabajo</t>
  </si>
  <si>
    <t>Computación Móvil y comunicacioines</t>
  </si>
  <si>
    <t>Teletrabajo</t>
  </si>
  <si>
    <t>11.7.1</t>
  </si>
  <si>
    <t>11.7.2</t>
  </si>
  <si>
    <t>7.8.2</t>
  </si>
  <si>
    <t>CAPÍTULO 8 - Desarrollo, Mantenimiento y adquisición de Sistemas de Información</t>
  </si>
  <si>
    <t>12.1.1</t>
  </si>
  <si>
    <t>Procesamiento correcto  en aplicaciones</t>
  </si>
  <si>
    <t>8.2.4</t>
  </si>
  <si>
    <t>Integridad de los mensajes</t>
  </si>
  <si>
    <t>12.4.1</t>
  </si>
  <si>
    <t>12.4.2</t>
  </si>
  <si>
    <t>12.3.1</t>
  </si>
  <si>
    <t>12.3.2</t>
  </si>
  <si>
    <t>12.2.1</t>
  </si>
  <si>
    <t>12.2.2</t>
  </si>
  <si>
    <t>12.2.3</t>
  </si>
  <si>
    <t>12.2.4</t>
  </si>
  <si>
    <t>12.4.3</t>
  </si>
  <si>
    <t>Protección de los datos en sistemas de prueba</t>
  </si>
  <si>
    <t>12.5.1</t>
  </si>
  <si>
    <t>8.5.4</t>
  </si>
  <si>
    <t>8.5.5</t>
  </si>
  <si>
    <t>12.5.2</t>
  </si>
  <si>
    <t>12.5.3</t>
  </si>
  <si>
    <t>12.5.4</t>
  </si>
  <si>
    <t>12.5.5</t>
  </si>
  <si>
    <t>Revisión técnica de aplicaciones despues de cambios al sistema operativo</t>
  </si>
  <si>
    <t>Restricciones a cambios  en paquetes de software</t>
  </si>
  <si>
    <t>Fuga de información</t>
  </si>
  <si>
    <t>12.6.1</t>
  </si>
  <si>
    <t>8.6.1</t>
  </si>
  <si>
    <t>Administración Técnica de Vulnerabilidades</t>
  </si>
  <si>
    <t>Control técnico de vulnerabilidades</t>
  </si>
  <si>
    <t>CAPÍTULO 9 - Administración de Incidentes de Seguridad Informática</t>
  </si>
  <si>
    <t>13.1.1</t>
  </si>
  <si>
    <t>Reporte de eventos de seguridad informática y de sus debilidades</t>
  </si>
  <si>
    <t>13.1.2</t>
  </si>
  <si>
    <t>Reporte de eventos de Seguridad de la información.</t>
  </si>
  <si>
    <t>Reporte de debilidades de seguridad</t>
  </si>
  <si>
    <t>Administración de incidentes de seguridad informática y de su mejoramiento</t>
  </si>
  <si>
    <t>13.2.1</t>
  </si>
  <si>
    <t>13.2.2</t>
  </si>
  <si>
    <t>13.2.3</t>
  </si>
  <si>
    <t>Responsabilidades y procedimientos</t>
  </si>
  <si>
    <t>Aprendizaje a partir de los incidentes de seguridad</t>
  </si>
  <si>
    <t>CAPÍTULO 10 - Administración de Continuidad del Negocio – Business Continuity Planning &amp; Disaster Recovery Planning (BCP-DRP)</t>
  </si>
  <si>
    <t>14.1.1</t>
  </si>
  <si>
    <t>14.1.2</t>
  </si>
  <si>
    <t>14.1.3</t>
  </si>
  <si>
    <t>14.1.4</t>
  </si>
  <si>
    <t>14.1.5</t>
  </si>
  <si>
    <t>Inclusión de seguridad de la información en el proceso de administración de la continuidad del negocio</t>
  </si>
  <si>
    <t>Desarrollo e implementación de planes de continuidad</t>
  </si>
  <si>
    <t>CAPÍTULO 11 - Cumplimiento y Normatividad Legal</t>
  </si>
  <si>
    <t>11.1.2</t>
  </si>
  <si>
    <t>11.1.3</t>
  </si>
  <si>
    <t>11.1.4</t>
  </si>
  <si>
    <t>11.1.5</t>
  </si>
  <si>
    <t>11.1.6</t>
  </si>
  <si>
    <t>15.1.1</t>
  </si>
  <si>
    <t>15.1.2</t>
  </si>
  <si>
    <t>15.1.3</t>
  </si>
  <si>
    <t>15.1.4</t>
  </si>
  <si>
    <t>15.1.5</t>
  </si>
  <si>
    <t>15.1.6</t>
  </si>
  <si>
    <t>Regulación decontroles criptográficos</t>
  </si>
  <si>
    <t>15.2.1</t>
  </si>
  <si>
    <t>15.2.2</t>
  </si>
  <si>
    <t>15.3.1</t>
  </si>
  <si>
    <t>15.3.2</t>
  </si>
  <si>
    <t>N/A</t>
  </si>
  <si>
    <t>-</t>
  </si>
  <si>
    <t>Incluír la política de seguridad en los acuerdos y contratos con terceros.</t>
  </si>
  <si>
    <t>La Organización cumple satisfactoriamente con este control</t>
  </si>
  <si>
    <t>Centralizar el inventario de todos los activos en un listado maestro, enmarcado en un procedimiento y asignado a u responsable por su mantenimiento.</t>
  </si>
  <si>
    <t>Uso aceptable de los activos tecnológicos</t>
  </si>
  <si>
    <t>Realizar el plan de concientización, el entrenamiento adecuado a los usuarios y la campaña completa de divulgación del SGSI</t>
  </si>
  <si>
    <t>Incluír el proceso en el SGSI cuando haya sido implamentado</t>
  </si>
  <si>
    <t>No se realizan controles adecuados para detener código malicioso móvil (gusanos, troyanos, etc.), más que las definiciones incluídas en el antivirus.</t>
  </si>
  <si>
    <t>Mantener el esquema de backups y extenderlo a sistemas de información alterantivos como son los usuarios finales.</t>
  </si>
  <si>
    <t>La red interna no se encuentra correctamente segmentada por lo que es posible acceder directamente a los servicios de red en todos los servidores, el único control realizado es através de los usuarios del dominio.</t>
  </si>
  <si>
    <t>Asegurar los servidores donde está contenida la información pública. Revisar las recomendaciones del informe de pruebas externas.</t>
  </si>
  <si>
    <t>Mantener el esquema implementado. Realizar revisiones periódicas a los registros y determinar un política de almacenamiento que detalle los términos y responsabilidades, así como los mecanismos de seguridad para tales registros.</t>
  </si>
  <si>
    <t>Realizar las revisiones periódicas, definir el procedimieto de monitoreo y su relación con el de reacción a incidentes.</t>
  </si>
  <si>
    <t>No se tienen registros sobre la sincronía de sistemas en la organización.</t>
  </si>
  <si>
    <t>Diseñar e implementar una política de control de acceso de usuarios que incluya los procesos necesarios para autorización y control de acceso a los SI</t>
  </si>
  <si>
    <t>Diseñar e implementar una política de control de acceso de usuarios que incluya los procesos necesarios para autorización y control de acceso a los SI, incluír en el proceso, la periodicidad y rigurosidad de la revisión de los usuarios creados.</t>
  </si>
  <si>
    <t>No se realiza la tarea periodicamente con el detalle requerido para identificar inconvenientes con los perfiles.</t>
  </si>
  <si>
    <t>Definir la periodicidad y detalle del procedimiento de revisión de privilegios.</t>
  </si>
  <si>
    <t>Los usuarios utilizan contraseñas triviales, a pesar de las políticas electrónicamente definidas para crear contraseñas.</t>
  </si>
  <si>
    <t>Realizar el plan de concientización y entrenamiento debidos con respecto al tema</t>
  </si>
  <si>
    <t>No se realiza una práctica efectiva sobre este tipo de control.</t>
  </si>
  <si>
    <t>Diseñar e implementar una política de uso de los servicios de red que especifique la intención de uso de excllusivamente los servicios necesarios. Implementar los procedimientos de autorización y control necesarios.</t>
  </si>
  <si>
    <t>No se hace segmentación de la red.</t>
  </si>
  <si>
    <t>Durante la campaña de concientización, exponer los riesgos al compartir el usuario  de red.</t>
  </si>
  <si>
    <t>La Organización cumple satisfactoriamente con este control, en las estaciones de trabajo empleando bloqueo de pantalla automático.</t>
  </si>
  <si>
    <t>Para las estaciones de administración, los tiempos deben ser más cortos y automáticamente deben terminar la sesión activa en caso de inactividad, desde una terminal remota.</t>
  </si>
  <si>
    <t>No existe una política formal sobre el uso de computación móvil</t>
  </si>
  <si>
    <t>Se utilizan datos del ambiente de producción en el ambiente de pruebas</t>
  </si>
  <si>
    <t>Mantener el esquema implementado.</t>
  </si>
  <si>
    <t>Diseñar e implemetnar el procedimiento detallado de recolección de evidencia que permita de forma efectiva obtener toda la información necesaria.</t>
  </si>
  <si>
    <t>Una vez afinados y probados los planes de continuidad, realizar la divulgación e implementación respectiva y obligatoria.</t>
  </si>
  <si>
    <t>Unificar los términos de análisis para el impacto y los riesgos evaluados en los planes de continuidad del negocio.</t>
  </si>
  <si>
    <t>No se realizan revisiones a los planes de continuidad del negocio</t>
  </si>
  <si>
    <t>Realizar el seguimiento y revisión apropiados a los planes de continuidad una vez hayan sido implementados.</t>
  </si>
  <si>
    <t>Extender la investigación de legislaciones aplicables a los temas de seguridad de la información.</t>
  </si>
  <si>
    <t>Mantener el esquema implementado</t>
  </si>
  <si>
    <t>Los registros organizacionales son administrados de la misma forma que el resto de la información operacional de la organización</t>
  </si>
  <si>
    <t>Establecer procedimientos especiales de seguridad para los registros organizacionales.</t>
  </si>
  <si>
    <t>Establecer controles además de la conciencia corporativa, que permitan administrar y monitorear el uso de los componentes tecnológicos.</t>
  </si>
  <si>
    <t>Una vez establecida e implementada la política de seguridad, realizar los controles al cumplimiento de la misma</t>
  </si>
  <si>
    <t>Reforzar las revisiones a los planes de mejoramiento y pruebas de vulnerabilidad a los SI.</t>
  </si>
  <si>
    <t>CAPÍTULO 2 - Estructura Organizacional de Seguridad Informática</t>
  </si>
  <si>
    <t>CAPÍTULO 3 - Clasificación y Control de Componentes Críticos</t>
  </si>
  <si>
    <t>CAPÍTULO 5 - Seguridad Física y Ambiental</t>
  </si>
  <si>
    <t>7.1</t>
  </si>
  <si>
    <t>Control de acceso a la información de acuerdo a las necesidades del negocio.</t>
  </si>
  <si>
    <t>Política de Control de Acceso</t>
  </si>
  <si>
    <t>7.2</t>
  </si>
  <si>
    <t>Administración de acceso de los usuarios</t>
  </si>
  <si>
    <t>7.2.1</t>
  </si>
  <si>
    <t>Registro de Usuarios</t>
  </si>
  <si>
    <t>7.2.2</t>
  </si>
  <si>
    <t>Administración de privilegios</t>
  </si>
  <si>
    <t>7.2.3</t>
  </si>
  <si>
    <t>Administración de Contraseñas</t>
  </si>
  <si>
    <t>7.2.4</t>
  </si>
  <si>
    <t>7.3</t>
  </si>
  <si>
    <t>Responsabilidades de los usuarios</t>
  </si>
  <si>
    <t>9.1.1</t>
  </si>
  <si>
    <t>9.1.2</t>
  </si>
  <si>
    <t>Continuidad del negocio y análisis de impacto</t>
  </si>
  <si>
    <t>9.1.3</t>
  </si>
  <si>
    <t>CAPÍTULO 1 - Política de Seguridad Corporativa</t>
  </si>
  <si>
    <t>Revisión de los permisos asignados a los usuarios</t>
  </si>
  <si>
    <t>4.2.1</t>
  </si>
  <si>
    <t>4.3</t>
  </si>
  <si>
    <t>4.3.1</t>
  </si>
  <si>
    <t>Prevención mal uso de los componentes tecnológicos</t>
  </si>
  <si>
    <t>Recolección de evidencia</t>
  </si>
  <si>
    <t>10.2</t>
  </si>
  <si>
    <t>Revisión de la política de seguridad y cumplimiento técnico</t>
  </si>
  <si>
    <t>Trabajo en áreas restringidas</t>
  </si>
  <si>
    <t>5.1.5</t>
  </si>
  <si>
    <t>5.2</t>
  </si>
  <si>
    <t>5.2.1</t>
  </si>
  <si>
    <t>Ubicación y protección de equipos tecnológicos</t>
  </si>
  <si>
    <t>5.2.2</t>
  </si>
  <si>
    <t>5.2.3</t>
  </si>
  <si>
    <t>Seguridad en el cableado</t>
  </si>
  <si>
    <t>5.2.4</t>
  </si>
  <si>
    <t>6.7.2</t>
  </si>
  <si>
    <t>6.7.3</t>
  </si>
  <si>
    <t>6.7.4</t>
  </si>
  <si>
    <t>Derechos de autor y propiedad intelectual</t>
  </si>
  <si>
    <t>Limitación en los periodos de tiempo de conexión a servicios y aplicaciones</t>
  </si>
  <si>
    <t>7.3.1</t>
  </si>
  <si>
    <t>Uso de las contraseñas</t>
  </si>
  <si>
    <t>7.3.2</t>
  </si>
  <si>
    <t>Equipos desatendidos</t>
  </si>
  <si>
    <t>7.4</t>
  </si>
  <si>
    <t>Control de acceso a la red de datos</t>
  </si>
  <si>
    <t>7.4.1</t>
  </si>
  <si>
    <t>Políticas para el uso de los servicios de la red de datos</t>
  </si>
  <si>
    <t>7.4.2</t>
  </si>
  <si>
    <t>7.4.3</t>
  </si>
  <si>
    <t>7.4.4</t>
  </si>
  <si>
    <t>7.4.5</t>
  </si>
  <si>
    <t>7.4.6</t>
  </si>
  <si>
    <t>7.5</t>
  </si>
  <si>
    <t>Control de acceso a los sistemas operativos</t>
  </si>
  <si>
    <t>7.5.1</t>
  </si>
  <si>
    <t>7.5.2</t>
  </si>
  <si>
    <t>7.5.3</t>
  </si>
  <si>
    <t>Identificación y autenticación de los usuarios.</t>
  </si>
  <si>
    <t>7.5.4</t>
  </si>
  <si>
    <t>Sistema de administración de contraseñas.</t>
  </si>
  <si>
    <t>Uso de las utilidades del sistema</t>
  </si>
  <si>
    <t>Time-out para las estaciones de trabajo.</t>
  </si>
  <si>
    <t>7.6</t>
  </si>
  <si>
    <t>Control de acceso a las aplicaciones</t>
  </si>
  <si>
    <t>7.6.1</t>
  </si>
  <si>
    <t>7.8</t>
  </si>
  <si>
    <t>7.8.1</t>
  </si>
  <si>
    <t>CAPÍTULO 7 - Control de Acceso</t>
  </si>
  <si>
    <t>8.1</t>
  </si>
  <si>
    <t>Requerimientos de seguridad para los sistemas de información</t>
  </si>
  <si>
    <t>8.1.1</t>
  </si>
  <si>
    <t>Análisis y especificaciones de los requerimientos de seguridad</t>
  </si>
  <si>
    <t>8.2</t>
  </si>
  <si>
    <t>8.2.1</t>
  </si>
  <si>
    <t>Validación de los datos de entrada</t>
  </si>
  <si>
    <t>8.2.2</t>
  </si>
  <si>
    <t>Control del procesamiento interno</t>
  </si>
  <si>
    <t>8.2.3</t>
  </si>
  <si>
    <t>Validación de los datos de salida</t>
  </si>
  <si>
    <t>8.3</t>
  </si>
  <si>
    <t>Controles Criptográficos</t>
  </si>
  <si>
    <t>8.3.1</t>
  </si>
  <si>
    <t>Política para el uso de controles criptográficos</t>
  </si>
  <si>
    <t>8.3.2</t>
  </si>
  <si>
    <t>8.3.3</t>
  </si>
  <si>
    <t>4.3.2</t>
  </si>
  <si>
    <t>4.3.3</t>
  </si>
  <si>
    <t>Procesos disciplinarios</t>
  </si>
  <si>
    <t>5.1</t>
  </si>
  <si>
    <t>Areas Restringidas</t>
  </si>
  <si>
    <t>5.1.1</t>
  </si>
  <si>
    <t>Perímetro de Seguridad Física</t>
  </si>
  <si>
    <t>5.1.2</t>
  </si>
  <si>
    <t>Controles físicos de entrada</t>
  </si>
  <si>
    <t>5.1.3</t>
  </si>
  <si>
    <t>Aseguramiento de oficinas, cuartos e instalaciones</t>
  </si>
  <si>
    <t>5.1.4</t>
  </si>
  <si>
    <t>9.1.4</t>
  </si>
  <si>
    <t>Marco de planeación para la continuidad del negocio</t>
  </si>
  <si>
    <t>9.1.5</t>
  </si>
  <si>
    <t>Pruebas, mantenimiento y revisión de los planes de continuidad del negocio</t>
  </si>
  <si>
    <t>Cumplimiento con requerimientos legales</t>
  </si>
  <si>
    <t>10.1.1</t>
  </si>
  <si>
    <t>Identificación de leyes aplicables</t>
  </si>
  <si>
    <t>10.1.2</t>
  </si>
  <si>
    <t>10.1.3</t>
  </si>
  <si>
    <t>Salvaguardar los registros de la organización</t>
  </si>
  <si>
    <t>10.1.4</t>
  </si>
  <si>
    <t>Protección de los datos y privacidad de la información personal</t>
  </si>
  <si>
    <t>10.1.5</t>
  </si>
  <si>
    <t>10.2.1</t>
  </si>
  <si>
    <t>10.2.2</t>
  </si>
  <si>
    <t>Chequeo del cumplimiento técnico</t>
  </si>
  <si>
    <t>10.3</t>
  </si>
  <si>
    <t>Consideraciones relacionadas con la auditoría interna</t>
  </si>
  <si>
    <t>10.3.1</t>
  </si>
  <si>
    <t>Controles para auditoría del sistema</t>
  </si>
  <si>
    <t>10.3.2</t>
  </si>
  <si>
    <t>Protección de las herramientas para auditoría del sistema</t>
  </si>
  <si>
    <t>1.1</t>
  </si>
  <si>
    <t>Política de Seguridad de la Información</t>
  </si>
  <si>
    <t>1.1.1</t>
  </si>
  <si>
    <t>1.1.2</t>
  </si>
  <si>
    <t>Revisión y evaluación</t>
  </si>
  <si>
    <t>Requerimiento</t>
  </si>
  <si>
    <t>Estado del cliente</t>
  </si>
  <si>
    <t>Observaciones</t>
  </si>
  <si>
    <t>2.1</t>
  </si>
  <si>
    <t>6.1.3</t>
  </si>
  <si>
    <t>6.1.4</t>
  </si>
  <si>
    <t>Segregación de funciones</t>
  </si>
  <si>
    <t>6.1.5</t>
  </si>
  <si>
    <t>6.2</t>
  </si>
  <si>
    <t>6.2.1</t>
  </si>
  <si>
    <t>6.2.2</t>
  </si>
  <si>
    <t>Aceptación de sistemas</t>
  </si>
  <si>
    <t>CAPÍTULO 6 - Administración de Operaciones y Comunicaciones</t>
  </si>
  <si>
    <t>2.2</t>
  </si>
  <si>
    <t>2.2.1</t>
  </si>
  <si>
    <t>2.2.2</t>
  </si>
  <si>
    <t>Acuerdos de confidencialidad</t>
  </si>
  <si>
    <t>3.2.1</t>
  </si>
  <si>
    <t>Normas para clasificación de la información</t>
  </si>
  <si>
    <t>3.2.2</t>
  </si>
  <si>
    <t>Identificación y Manejo de la información</t>
  </si>
  <si>
    <t>4.1</t>
  </si>
  <si>
    <t>4.1.1</t>
  </si>
  <si>
    <t>4.1.2</t>
  </si>
  <si>
    <t>Investigación del personal que va a ser contratado</t>
  </si>
  <si>
    <t>4.1.3</t>
  </si>
  <si>
    <t>4.2</t>
  </si>
  <si>
    <t>Documento de la política de seguridad de la Información</t>
  </si>
  <si>
    <t>El Requerimiento se Cumple en forma Efecitva</t>
  </si>
  <si>
    <t>Controles Comprehensivos</t>
  </si>
  <si>
    <t>Optimizado – Implementación que mejora el estándar</t>
  </si>
  <si>
    <t>3.1</t>
  </si>
  <si>
    <t xml:space="preserve">Responsabilidad por Recursos Cítricos </t>
  </si>
  <si>
    <t>3.1.1</t>
  </si>
  <si>
    <t>6.3</t>
  </si>
  <si>
    <t>6.3.1</t>
  </si>
  <si>
    <t>6.4</t>
  </si>
  <si>
    <t>Cumplimiento de los diferentes requerimientos y controles establecidos por la política de seguridad</t>
  </si>
  <si>
    <t>6.4.2</t>
  </si>
  <si>
    <t>6.5</t>
  </si>
  <si>
    <t>6.5.1</t>
  </si>
  <si>
    <t>6.6</t>
  </si>
  <si>
    <t>6.6.1</t>
  </si>
  <si>
    <t>6.6.2</t>
  </si>
  <si>
    <t>6.7</t>
  </si>
  <si>
    <t>6.7.1</t>
  </si>
  <si>
    <t>Item</t>
  </si>
  <si>
    <t>Tabla de Calificaciones</t>
  </si>
  <si>
    <t>Calificación</t>
  </si>
  <si>
    <t>Administración de llaves</t>
  </si>
  <si>
    <t>8.4</t>
  </si>
  <si>
    <t>Seguridad en los archivos del sistema (System Files)</t>
  </si>
  <si>
    <t>8.4.1</t>
  </si>
  <si>
    <t>Control del software operacional</t>
  </si>
  <si>
    <t>8.4.2</t>
  </si>
  <si>
    <t>8.4.3</t>
  </si>
  <si>
    <t>Control de acceso a las librerías de código fuente</t>
  </si>
  <si>
    <t>8.5</t>
  </si>
  <si>
    <t xml:space="preserve">Seguridad en el desarrollo y en los procesos de soporte técnico </t>
  </si>
  <si>
    <t>8.5.1</t>
  </si>
  <si>
    <t>Procedimientos para el control de cambios</t>
  </si>
  <si>
    <t>8.5.2</t>
  </si>
  <si>
    <t>8.5.3</t>
  </si>
  <si>
    <t>Desarrollo de software por parte de Outsourcing</t>
  </si>
  <si>
    <t>Consideraciones para la administración de la continuidad del negocio</t>
  </si>
  <si>
    <t>7.5.5</t>
  </si>
  <si>
    <t>7.5.6</t>
  </si>
  <si>
    <t>Procedimientos para inicio de sesión de las estaciones de trabajo</t>
  </si>
  <si>
    <t>Seguridad de los Componentes  Tecnológicos</t>
  </si>
  <si>
    <t>6.1.6</t>
  </si>
  <si>
    <t>5.2.5</t>
  </si>
  <si>
    <t>2.1.1</t>
  </si>
  <si>
    <t>2.1.2</t>
  </si>
  <si>
    <t>2.1.3</t>
  </si>
  <si>
    <t>2.1.4</t>
  </si>
  <si>
    <t>2.1.5</t>
  </si>
  <si>
    <t>5.2.6</t>
  </si>
  <si>
    <t>6.1</t>
  </si>
  <si>
    <t>Procedimientos Operacionales y Responsabilidades</t>
  </si>
  <si>
    <t>6.1.1</t>
  </si>
  <si>
    <t>Documentación de procesos operativos</t>
  </si>
  <si>
    <t>6.1.2</t>
  </si>
  <si>
    <t>Control de Cambios</t>
  </si>
  <si>
    <t>Con respecto al control, es un control debil, cumple o excede las expectativas</t>
  </si>
  <si>
    <t>No existen controles efectivos – Deficiencias considerables con respecto a lo esperado para el requerimiento</t>
  </si>
  <si>
    <t>Controles Básicos – Deficiencias menores con respecto a lo esperado para el requerimiento</t>
  </si>
  <si>
    <t>No está definido ningún tipo de control</t>
  </si>
  <si>
    <t>6.4.1</t>
  </si>
  <si>
    <t>Inventario de activos tecnológicos</t>
  </si>
  <si>
    <t>3.2</t>
  </si>
  <si>
    <t>Clasificación de la Información</t>
  </si>
  <si>
    <t>Restricción de acceso a los sistemas de información</t>
  </si>
  <si>
    <t>6.1.7</t>
  </si>
  <si>
    <t>6.1.8</t>
  </si>
  <si>
    <t>2.1.6</t>
  </si>
  <si>
    <t>2.1.7</t>
  </si>
  <si>
    <t>2.1.8</t>
  </si>
  <si>
    <t>6.2.3</t>
  </si>
  <si>
    <t>Compromiso de las Directivas con la seguridad de la información</t>
  </si>
  <si>
    <t>Coordinación de la Seguridad</t>
  </si>
  <si>
    <t>Asignación de responsabilidades</t>
  </si>
  <si>
    <t>Proceso de Autorización a áreas de procesamiento de información</t>
  </si>
  <si>
    <t>Contacto con las autoridades</t>
  </si>
  <si>
    <t>Contacto con grupos de especial interés</t>
  </si>
  <si>
    <t>Auditoría interna</t>
  </si>
  <si>
    <t>Terceros</t>
  </si>
  <si>
    <t>Organización Interna</t>
  </si>
  <si>
    <t>Identificación de riesgos</t>
  </si>
  <si>
    <t>Aproximación a la seguridad al tratar con clientes</t>
  </si>
  <si>
    <t>Aproximación a la seguridad en acuerdos con terceros</t>
  </si>
  <si>
    <t>2.2.3</t>
  </si>
  <si>
    <t>ISO Ref</t>
  </si>
  <si>
    <t>7.1.1</t>
  </si>
  <si>
    <t>7.1.2</t>
  </si>
  <si>
    <t>7.1.3</t>
  </si>
  <si>
    <t>3.1.2</t>
  </si>
  <si>
    <t>3.1.3</t>
  </si>
  <si>
    <t>Responsables de los activos tecnológicos</t>
  </si>
  <si>
    <t>CAPÍTULO 4 - Seguridad del Recurso Humano</t>
  </si>
  <si>
    <t>Previo a la contratación</t>
  </si>
  <si>
    <t>Roles y responsabilidades</t>
  </si>
  <si>
    <t>8.1.2</t>
  </si>
  <si>
    <t>8.1.3</t>
  </si>
  <si>
    <t>Términos y condiciones</t>
  </si>
  <si>
    <t>Durante el empleo</t>
  </si>
  <si>
    <t>4.2.2</t>
  </si>
  <si>
    <t>4.2.3</t>
  </si>
  <si>
    <t>Conciencia de la seguridad, educación y entrenamiento</t>
  </si>
  <si>
    <t>Terminación del contrato o cambio de empleo</t>
  </si>
  <si>
    <t>Responsabilidades en la terminación del contrato</t>
  </si>
  <si>
    <t>Devolución de activos tecnológicos</t>
  </si>
  <si>
    <t>Eliminación de permisos sobre los activos</t>
  </si>
  <si>
    <t>5.1.6</t>
  </si>
  <si>
    <t>9.1.6</t>
  </si>
  <si>
    <t>Protección contra amenazas externas y ambientales</t>
  </si>
  <si>
    <t>Acceso público, envíos y áreas de carga</t>
  </si>
  <si>
    <t>5.2.7</t>
  </si>
  <si>
    <t>9.2.1</t>
  </si>
  <si>
    <t>9.2.2</t>
  </si>
  <si>
    <t>9.2.3</t>
  </si>
  <si>
    <t>9.2.4</t>
  </si>
  <si>
    <t>9.2.5</t>
  </si>
  <si>
    <t>9.2.6</t>
  </si>
  <si>
    <t>9.2.7</t>
  </si>
  <si>
    <t>Seguridad en el suministro de electricidad</t>
  </si>
  <si>
    <t>Mantenimiento</t>
  </si>
  <si>
    <t>Seguridad de equipos fuera de las áreas seguras</t>
  </si>
  <si>
    <t>Destrucción y reutilización de equipos</t>
  </si>
  <si>
    <t>Extracción de activos informáticos</t>
  </si>
  <si>
    <t>Separación de los ambientes de Desarrollo, prueba y producción</t>
  </si>
  <si>
    <t>10.2.3</t>
  </si>
  <si>
    <t>Administración de Servicios de terceros</t>
  </si>
  <si>
    <t>Monitoreo y revisión de servicios de terceros</t>
  </si>
  <si>
    <t>Administración de cambios a servicios de terceros</t>
  </si>
  <si>
    <t>6.3.2</t>
  </si>
  <si>
    <t>Planeamiento y aceptación de sistemas</t>
  </si>
  <si>
    <t>Administración de la capacidad</t>
  </si>
  <si>
    <t>10.4.1</t>
  </si>
  <si>
    <t>10.4.2</t>
  </si>
  <si>
    <t>Protección contra código malicioso y móvil</t>
  </si>
  <si>
    <t>Controles contra código malicioso</t>
  </si>
  <si>
    <t>Controles contra código móvil</t>
  </si>
  <si>
    <t>Copias de seguridad</t>
  </si>
  <si>
    <t>10.5.1</t>
  </si>
  <si>
    <t>Respaldo de la información.</t>
  </si>
  <si>
    <t>Administración de la seguridad de la red</t>
  </si>
  <si>
    <t>10.6.1</t>
  </si>
  <si>
    <t>10.6.2</t>
  </si>
  <si>
    <t>Controles de la Red</t>
  </si>
  <si>
    <t>Seguridad de los Servicios de Red</t>
  </si>
  <si>
    <t>Manipulación de médios</t>
  </si>
  <si>
    <t>10.7.1</t>
  </si>
  <si>
    <t>10.7.2</t>
  </si>
  <si>
    <t>10.7.3</t>
  </si>
  <si>
    <t>10.7.4</t>
  </si>
  <si>
    <t>Administración de medios removibles</t>
  </si>
  <si>
    <t>Destrucción de medios</t>
  </si>
  <si>
    <t>Procedimientos de manejo de la información</t>
  </si>
  <si>
    <t>Seguridad de la documentación de los sistemas</t>
  </si>
  <si>
    <t>Intercambio de información</t>
  </si>
  <si>
    <t>10.8.1</t>
  </si>
  <si>
    <t>6.8.1</t>
  </si>
  <si>
    <t>6.8.2</t>
  </si>
  <si>
    <t>6.8.3</t>
  </si>
  <si>
    <t>6.8.4</t>
  </si>
  <si>
    <t>6.8.5</t>
  </si>
  <si>
    <t>10.8.2</t>
  </si>
  <si>
    <t>10.8.3</t>
  </si>
  <si>
    <t>10.8.4</t>
  </si>
  <si>
    <t>10.8.5</t>
  </si>
  <si>
    <t>Políticas y procedimientos del intercambio de información</t>
  </si>
  <si>
    <t>Acuerdos para el  intercambio</t>
  </si>
  <si>
    <t>Medios físicos en movimiento</t>
  </si>
  <si>
    <t>Mensajería Electrónica</t>
  </si>
  <si>
    <t>Sistemas de informacion de negocios</t>
  </si>
  <si>
    <t>10.9.1</t>
  </si>
  <si>
    <t>6.9.1</t>
  </si>
  <si>
    <t>Servicios de Comercio Electrónico</t>
  </si>
  <si>
    <t>6.9.2</t>
  </si>
  <si>
    <t>6.9.3</t>
  </si>
  <si>
    <t>10.9.2</t>
  </si>
  <si>
    <t>10.9.3</t>
  </si>
  <si>
    <t>Comercio Electrónico</t>
  </si>
  <si>
    <t>Transacciones en Línea</t>
  </si>
  <si>
    <t>Información pública</t>
  </si>
  <si>
    <t>10.10</t>
  </si>
  <si>
    <t>10.1.0.1</t>
  </si>
  <si>
    <t>10.1.0.2</t>
  </si>
  <si>
    <t>10.1.0.3</t>
  </si>
  <si>
    <t>6.9.4</t>
  </si>
  <si>
    <t>10.1.0.4</t>
  </si>
  <si>
    <t>6.9.5</t>
  </si>
  <si>
    <t>10.1.0.5</t>
  </si>
  <si>
    <t>6.9.6</t>
  </si>
  <si>
    <t>10.1.0.6</t>
  </si>
  <si>
    <t>Monitoreo</t>
  </si>
  <si>
    <t>Auditoría de registros</t>
  </si>
  <si>
    <t>Ministerio de Defensa Nacional</t>
  </si>
  <si>
    <t>PROYECTO DE SEGURIDAD INFORMÁTICA - ANÁLISIS DE BRECHA</t>
  </si>
  <si>
    <t>MATRIZ DE VALORACIÓN ISO 27002</t>
  </si>
  <si>
    <t>Aplica (SI/NO)</t>
  </si>
  <si>
    <t>Si</t>
  </si>
  <si>
    <t>Cumplimiento</t>
  </si>
  <si>
    <r>
      <t xml:space="preserve">Cada uno de los requerimientos de la hojas de los DOMINIOS ha sido calificado en una escala del </t>
    </r>
    <r>
      <rPr>
        <sz val="10"/>
        <color indexed="10"/>
        <rFont val="Arial"/>
        <family val="2"/>
      </rPr>
      <t>1</t>
    </r>
    <r>
      <rPr>
        <sz val="10"/>
        <rFont val="Arial"/>
        <family val="2"/>
      </rPr>
      <t xml:space="preserve"> al </t>
    </r>
    <r>
      <rPr>
        <sz val="10"/>
        <color indexed="10"/>
        <rFont val="Arial"/>
        <family val="2"/>
      </rPr>
      <t>5</t>
    </r>
    <r>
      <rPr>
        <sz val="10"/>
        <rFont val="Arial"/>
        <family val="2"/>
      </rPr>
      <t xml:space="preserve"> (Siendo </t>
    </r>
    <r>
      <rPr>
        <sz val="10"/>
        <color indexed="10"/>
        <rFont val="Arial"/>
        <family val="2"/>
      </rPr>
      <t>1</t>
    </r>
    <r>
      <rPr>
        <sz val="10"/>
        <rFont val="Arial"/>
        <family val="2"/>
      </rPr>
      <t xml:space="preserve"> debilidad y </t>
    </r>
    <r>
      <rPr>
        <sz val="10"/>
        <color indexed="10"/>
        <rFont val="Arial"/>
        <family val="2"/>
      </rPr>
      <t>5</t>
    </r>
    <r>
      <rPr>
        <sz val="10"/>
        <rFont val="Arial"/>
        <family val="2"/>
      </rPr>
      <t xml:space="preserve"> fortaleza)</t>
    </r>
  </si>
  <si>
    <t>NOTA: Para cumplir con un proceso de auditoría satisfactoria, cada requerimiento debería obtener por lo menos una calificación de 3</t>
  </si>
  <si>
    <t>Oportunidad de mejora</t>
  </si>
  <si>
    <t xml:space="preserve">Existen políticas de seguridad de la información sobre temas puntuales.  Se encuentran en desarrollo y socialización otras políticas de seguridad. </t>
  </si>
  <si>
    <t>Documentar e implementar la política de seguridad de la información incluyendo todos los dominios de seguridad, un alcance definido y el compromiso de las directivas.</t>
  </si>
  <si>
    <t>Se realizan actualizaciones de las Políticas actuales por requerimiento. Se encuentra en proceso la implementación de un SGSI adecuado</t>
  </si>
  <si>
    <t>Al complementar el documento de política e implementar un SGSI, se deberá dejar explícita la tarea periódica de revisión y evaluación en unas fechas formales.</t>
  </si>
  <si>
    <t>Un programa de conciencia en seguridad de la información que reuna a todos los directivos a nivel Ministerio, sería el escenario ideal para concretar un esquema completo de seguridad de la información.</t>
  </si>
  <si>
    <t>Existe un grupo de seguridad de la información plenamente identificado por los usuarios, con tareas definidas y el apoyo necesario para la implementación de un SGSI.</t>
  </si>
  <si>
    <t>Fortalecer esquemas de capacitación en segurdad para el grupo, en temas especializados. Fortalecer el grupo y la toma de decisiones al implementar un comité interdisciplinario de seguridad en el SGSI</t>
  </si>
  <si>
    <t>Complementar los manuales de funciones con las actividades específicas de clasificación de la información y administración de activos de información.</t>
  </si>
  <si>
    <t>Son claras las funciones del área de seguridad de la información, en la evaluación y autorización de actividades en el procesamiento de datos o protección de la información</t>
  </si>
  <si>
    <t>Reforzar los esquemas de mantenimiento de documentos de auditorías de seguridad, como administración de Logs, revisión de bitácoras y monitoreo de incidentes en áreas de procesamiento de datos</t>
  </si>
  <si>
    <t>Se realizan acuerdos específicos de confidencialidad tanto para la contratación como para la manipulación específica de datos o actividades en areas de procesamiento de datos</t>
  </si>
  <si>
    <t>Por la naturaleza de la organización, este punto tiene una especial madurez, incluyendo esquemas de estudios de seguridad y sanciones claramente especificadas</t>
  </si>
  <si>
    <t>Se mantiene un contacto permanente con los entes militares y fuerzas especiales, de acuerdo a la criticidad de la información manejada.</t>
  </si>
  <si>
    <t>Por la naturaleza de la organización, se cuenta con contactos directos con autoridades competentes y expertas en diversas disciplinas concernientes a la seguridad.</t>
  </si>
  <si>
    <t>El área de seguridad se mantiene en constante contacto con grupos de interés en seguridad tanto por sus capacitaciones internas como por su interacción con proveedores especializados en los temas.</t>
  </si>
  <si>
    <t>Inscribir a los miembros del grupo de seguridad de la información en listas de correo especializadas e incrementar el contacto con los grupos de inteligencia</t>
  </si>
  <si>
    <t>Capacitar a los auditores internos y enfocar las auditorías para que incluyan el SGSI y los indicadores de seguridad de la información.</t>
  </si>
  <si>
    <t>Se realizan auditorías internas de seguimiento al área a nivel de calidad y cumplimiento sobre las normativas. (Este paso es consecuencia de la implementación de un SGSI)</t>
  </si>
  <si>
    <t>El acceso físico y lógico a terceros es regulado de forma contractual y de políticas de seguridad a nivel general. Se conocen los riesgos de acceso a áreas de procesamiento por parte de terceros</t>
  </si>
  <si>
    <t>Alinear con la implementación del SGSI, todos los análisis de riesgo externos e internos sobre los activos e información. Esto permitirá incluírlos en los indicadores de seguridad.</t>
  </si>
  <si>
    <t>No</t>
  </si>
  <si>
    <t>Se realizan acuerdos de confidencialidad específicos para la labor con terceros que implican la manipulación de información y el ingreso a areas de procesamiento de datos</t>
  </si>
  <si>
    <t>Incluír las responsabilidades sobre los activos de información en el manual de funciones de los empleados.</t>
  </si>
  <si>
    <t xml:space="preserve">Se mantienen controles automatizados adecuados para el uso correcto de tecnologías informáticas como correo electrónico y navegación en internet, </t>
  </si>
  <si>
    <t>Incluír el uso aceptable de los activos tecnológicos en el manual de funciones de los empleados y el SGSI</t>
  </si>
  <si>
    <t>Se tienen claramente identificados 6 niveles para caracterizar la información. Este estandar es concistente a lo largo de la organización.</t>
  </si>
  <si>
    <t>Las normas de clasificación son claramente existentes. Se debe madurar el etiquetado y manejo de las clasificaciones</t>
  </si>
  <si>
    <t>El esquema de manejo de la información debe estar apoyado por un SGSI concistente a lo largo de toda la organización y respetarse de esta manera, las normas de manejo de la información.</t>
  </si>
  <si>
    <t>Existe una definición de responsabilidades para cada rol dentro de la organización pero aún no se ha incluído el detalle del tema de seguridad de la información. Algunos roles son repartidos entre otros perfiles</t>
  </si>
  <si>
    <t xml:space="preserve">Contar con los perfiles mínimos para cumplir los roles faltantes necesarios. (Por ejemplo DBA). Incluír las responsabilidades de seguridad en el SGSI </t>
  </si>
  <si>
    <t>La Organización cumple satisfactoriamente con este control incluyendo estudios de seguridad</t>
  </si>
  <si>
    <t>Mantener el control implementado y describir el procedimiento dentro del SGSI</t>
  </si>
  <si>
    <t>Se cumple con el control y las descripciones de responsabilidades de seguridad dentro de los contratos y acuerdos</t>
  </si>
  <si>
    <t>Supervisión de las obligaciones</t>
  </si>
  <si>
    <t>Las Directivas exigen a empleados, contratistas y usuarios de terceras partes aplicar la seguridad en concordancia con las políticas y los procedimientos establecidos de la organización.</t>
  </si>
  <si>
    <t>La participación en seguridad de las directivas se realiza más que por su intención en el fortalecimiento de la seguridad, por requerimiento y regulaciones. Esto puede mejorar con un plan de conciencia a nivel directivo</t>
  </si>
  <si>
    <t>Se realizan constantes recordatorios sobre esquemas y controles de seguridad a través de medios tecnológicos, pero no existe un plan formal de entrenamiento o conciencia en seguridad.</t>
  </si>
  <si>
    <t>Son claros los descargos disciplinarios cuando se producen brechas de seguridad</t>
  </si>
  <si>
    <t>incluír el detalle de procesos disciplinarios y descargos, dentro del manual de funciones, y en el SGSI</t>
  </si>
  <si>
    <t>Se elilminan los permisos bajo requerimiento de Talento Humano</t>
  </si>
  <si>
    <t>Si bien se realizan las actividades de control sobre los privilegiuos ya no necesarios, no es una actividad formalizada. Debe establecerse un procedimiento formal y concistente dentro del SGSI</t>
  </si>
  <si>
    <t>No descuidar la revisión periódica del funcionamiento de estos procedimientos y controles</t>
  </si>
  <si>
    <t xml:space="preserve">Mantener el esquema. </t>
  </si>
  <si>
    <t>Todas las áreas dentro de las instalaciones se encuentran controladas y monitoreadas. Se mantienen cerradas las puertas de las oficinas.</t>
  </si>
  <si>
    <t xml:space="preserve">Incluír la descripción de las precauciones de seguridad en oficinas en el SGSI. Algunas áreas de procesamiento son visibles desde el exterior ya que no tienen cortinas o persianas </t>
  </si>
  <si>
    <t>Algunas oficinas quedan muy cerca de los baños, lo que puede generer incomodidad en el personal. Algunas oficinas no cuentan con cortinas o persianas, lo que eleva la temperatura sobre los activos de información y las personas</t>
  </si>
  <si>
    <t>No descuidar los controles de acompañamiento y registro de todos los usuarios que ingresan a áreas restringidas</t>
  </si>
  <si>
    <t>Incluír poíticas de acceso por áreas de carga y descarga en el SGSI</t>
  </si>
  <si>
    <t>Debe reforzarse el esquema estableciendo una directiva explicita o una política dentro del SGSI que requiera la protección y ubicación de los equipos tecnológicos en areas protegidas a la vista (cortinas o persianas y puertas cerradas)</t>
  </si>
  <si>
    <t>Se debe mantener el esquema de UPSs y plantas eléctricas en optimas condiciones</t>
  </si>
  <si>
    <t>Mantener el esquema. Se debe también eliminar todo cableado obsoleto o en desuso lo antes posible.</t>
  </si>
  <si>
    <t>Se debe mantener el esquema de contratos de mantenimiento constantes sobre los equipos tecnológicos.</t>
  </si>
  <si>
    <t xml:space="preserve">Se mantienen controles extrictos sobre la salida de equipos e información. </t>
  </si>
  <si>
    <t>El SGSI debe dictaminar las políticas de uso de equipos de cómputo fuera de las instalaciones de la organización que permitan a directivos y altos rangos, conocer los requerimientos de seguridad para el uso de estos elementos</t>
  </si>
  <si>
    <t>SI</t>
  </si>
  <si>
    <t>El área de soporte interno se encarga del manejo adecuado de los medios fijos o removibles de almacenamiento</t>
  </si>
  <si>
    <t>Se debe reforzar la práctica de disposición de medios de almacenamiento y reutilización de equipos mediante una política fuerte dentro dels SGSI que no discrimine ningún caso.</t>
  </si>
  <si>
    <t>Este esquema debe revisarse y monitorearse constantemente para corregir posibles fallas en los controles.</t>
  </si>
  <si>
    <t>Se mantienen manuales operativos sobre los procesos fundamentales del área.</t>
  </si>
  <si>
    <t>Se encuentran formatos y registros de control de cambios de paso a producción por medio del correo electrónico</t>
  </si>
  <si>
    <t>Los registros de control de cambios deben incluír los elementos de seguridad necesarios, la protección y revisión de los mismos y su inclusión en el SGSI</t>
  </si>
  <si>
    <t>La información debe mantener un esquema estructural para que los sitemas de información funcionen segura y coordinadamente. Se requiere al menos un DBA dedicado a estas funciones con el fin de incluír los controles mínimos de seguridad sobre los datos y mantener la segregaciópn de funciones.</t>
  </si>
  <si>
    <t>Se evidenciaron fallas importantes en el esquema de segregación de funciones. Específicamente en el manejo de bases de datos y archivos de los sistemas de Talento Humano. Falta el Rol de Administrador de Base de Datos. Se vieron casos similares como los Desarrolladores, administradores de algunas plataformas y operadores, en que sin su presencia no puede seguir funcionando el proceso.</t>
  </si>
  <si>
    <t>Se cuentan con ambientes de Producción y Desarrollo separados. Los datos en el ambiente de desarrollo y pruebas son datos reales de producción</t>
  </si>
  <si>
    <t>Los controles y protección de los datos deben ser iguales tanto para producción como para desarrollo y pruebas dado que son los mismos. El SGSI debería incluír lineamientos de manejo de los datos en Desarrollo y Pruebas.</t>
  </si>
  <si>
    <t>Prestación de servicios</t>
  </si>
  <si>
    <t>Además de la parte contractual y acuerdos de nivel de servicio, debe mantenerse el registro y políticas de seguridad sobre terceros.</t>
  </si>
  <si>
    <t>Se debe aprender de las auditorías realizadas a los contratos de los terceros y revisar los controles implementados para cada contrato con el fin de mejorar en el siguiente ciclo del SGSI</t>
  </si>
  <si>
    <t>A pesar de que se cumple satisfactoriamente con el control es necesario que se reevalúen los riesgos y revisen las políticas con terceros, al cumplir con la revisión del SGSI periódicamente.</t>
  </si>
  <si>
    <t>Se manrtienen los controles de monitoreo sobre capacidad de recursos, sin embargo la migración a los nuevos recursos toma mas tiempo del esperado.</t>
  </si>
  <si>
    <t>Algunos sistemas ya aceptados para migración, se han demorado en su puesta en producción (Nueva nómina, Sistemas operativos, Bases de datos)</t>
  </si>
  <si>
    <t>Mantener el esquema de revisión a toda la red, incrementar los controles manualmente a equipos detectados con infección. Realizar una revisión completa cada cierto periodo de tiempo, se recomienda cada mes para activos críticos, cada 3 meses para el resto.</t>
  </si>
  <si>
    <t>El control mas adecuado para la primera línea de defensa en contra de este tipo de malware es la segmentación de la red. Control que no se encuentra adecuadamente implementado.</t>
  </si>
  <si>
    <t>A pesar de contar con los elementos necesarios para el monitoreo de la red, no se realizan controles adecuados sobre tráfico, conexiones o revisión de anomalías.</t>
  </si>
  <si>
    <t>Se debe replantear la arquitectura de seguridad en la red LAN, para ubicar y configurar correctamente todos los elementos de seguridad y monitoreo en la red. Esto debe esta acompañado de una política de seguridad en el SGSI</t>
  </si>
  <si>
    <t>Segmentar de forma lógica la red, para mantener un adecuado control sobre todos los servicios de red.</t>
  </si>
  <si>
    <t>Existe una política estricta sobre el uso de medios removibles dentro de la organización</t>
  </si>
  <si>
    <t>Mantener el control e incluír la política y sus excepciones, documentada en el SGSI</t>
  </si>
  <si>
    <t>La organización cuenta con elementos de destrucción documental, y realiza la disposición segura de medios cuando es requerido por parte de soporte interno.</t>
  </si>
  <si>
    <t>Es necesario establecer una política rigurosa en el SGSI acompañada de un procedimiento para la destrucción de medios específicamente identificados.</t>
  </si>
  <si>
    <t>En la definición de tipos de información se menciona el uso adecuado de la misma en cada caso.</t>
  </si>
  <si>
    <t>Se debe fortalecer el esquema de manejo de tipos de información, estableciendo dentro del SGSI y en una política formal, la forma adecuada del manejo de la información.</t>
  </si>
  <si>
    <t xml:space="preserve">Los manuales de uso de los sistemas son almacenados por parte de los responsables de los mismos. Sin embargo no hay una formalidad en el almacenamiento de procedimientos e inventario de manuales y otros documentos </t>
  </si>
  <si>
    <t>Los lineamientos con respecto a intercambio de información son incluídos a nivel de contrataciones y de acuerdos con entes reguladores, sin embargo no hay una formalidad en cuanto al manejo según el tipo de información a intercambiar.</t>
  </si>
  <si>
    <t xml:space="preserve">Incluír en el SGSI una política y procedimientos claros del intercambio de información </t>
  </si>
  <si>
    <t>Ademas de los acuerdos de confidencialidad, no se hacen controles adicionales sobre el intercambio de información.</t>
  </si>
  <si>
    <t>El manejo de información y su intercambio con terceros debería incluír acuerdos sobre su transporte y almacenamiento seguros al tratar y manipular la información (por ejemplo comprimir y cifrar la información)</t>
  </si>
  <si>
    <t>No se conoce una práctica formal de protección para los medios en movimiento.</t>
  </si>
  <si>
    <t xml:space="preserve">En los casos en que sea necesario transportar información, debe exigirse el cumplimiento de una política de protección para esta información. La política y procedimientos deben ser estrictas e incluídas en el SGSI </t>
  </si>
  <si>
    <t>El correo electrónico es el medio principal de comunicación de la organización. También se utiliza como repositorio de registros, actas, y otro tipo de constancias auditables.</t>
  </si>
  <si>
    <t>Se debe mantener el esquema de seguridad sobre el correo a nivel de contingencias, antivirus, antispam y revisar periódicamente la efectividad de todos los controles</t>
  </si>
  <si>
    <t>La Organización cumple satisfactoriamente con este control.  En este caso la línea de negocio hace referencia al proceso de talento humano.</t>
  </si>
  <si>
    <t>Los controles sobre las plataformas del proceso son adecuados pero hace falta la documentación y políticas formales implementadas en un SGSI</t>
  </si>
  <si>
    <t>No se prestan servicios de este tipo</t>
  </si>
  <si>
    <t>Las páginas informativas de la orgnización se encuentran adecuadamente estructuradas en cuanto a la seguridad de su contenido. Se encontraron algunas vulnerabilidades menores asociadas con los servidores donde se encuentra dicha información.</t>
  </si>
  <si>
    <t xml:space="preserve">Los sitemas de monitoreo son adecuados pero deben utilizarse más estricta y formalmente en la red </t>
  </si>
  <si>
    <t>Los registros de los sistemas de monitoreo deben ser revisados periódicamente en busca de mejoras en su implementación y uso.</t>
  </si>
  <si>
    <t>El acceso a los registros debe ser exclusivo para los auditores, administradores de la plataforma y oficial de seguridad.</t>
  </si>
  <si>
    <t>No existe política formalmente definida y divulgada</t>
  </si>
  <si>
    <t>Se realiza un proceso de registro de usuarios para cada individuo con perfiles y permisos asignados según justifique el caso. No se realiza un seguimiento periódico y formal a los usuarios en desuso del sistema. Se revisan usuarios bajo requerimiento</t>
  </si>
  <si>
    <t>Mantener el esquema implementado.  Sin embargo el esquema sobre Bases de Datos debe ser revisado ya que no existe un control formal ni un responsable por su administración.</t>
  </si>
  <si>
    <t>* Este valor se encuentra en 0 para el caso de bases de datos</t>
  </si>
  <si>
    <r>
      <t>3</t>
    </r>
    <r>
      <rPr>
        <b/>
        <sz val="8"/>
        <color indexed="10"/>
        <rFont val="Tahoma"/>
        <family val="2"/>
      </rPr>
      <t>*</t>
    </r>
  </si>
  <si>
    <t>Se tienen directivas sobre el uso y administración de contraseñas, sin embargo hace falta una formalidad en el procedimiento y auditorías al uso de las mismas.</t>
  </si>
  <si>
    <t>Documentar dentro del SGSI una política de administración de contraseñas formal que incluya manejo, almacenamiento, cambio y construcción de contraseñas.</t>
  </si>
  <si>
    <t>Mantener el esquema implementado.  Fortalecer el esquema con charlas de conciencia en seguridad.</t>
  </si>
  <si>
    <t>No existe política formalmente definida</t>
  </si>
  <si>
    <t>No se permiten accesos remotos a los sistemas. Si se requiere habilitar a un usuario en este esquema, se deberá formalizar una política estricta.</t>
  </si>
  <si>
    <t>Se cuenta con herramientas para la identificación de equipos en la red, pero no se mantienen controles sobre equipos de terceros</t>
  </si>
  <si>
    <t xml:space="preserve">Todos los puertos de diagnóstico se encuentran protegidos físicamente por las directivas de acceso al centro de cómputo. </t>
  </si>
  <si>
    <t>Si bién se cuenta con la protección de los sistemas y su acceso a los mismos, debe hacerse explícito un control sobre los puertos de diagnóstico a los sistemas.</t>
  </si>
  <si>
    <t xml:space="preserve">Debe implementarse inmediatamente una política y un plan de segmentación de la red. </t>
  </si>
  <si>
    <t>No se tiene un adecuado control de equipos a la red</t>
  </si>
  <si>
    <t>Ya que no hay segmentación de la red, no hay control de las rutas en la red.</t>
  </si>
  <si>
    <t>Ademas de no tener un control de conexiones a la red por puerto, se facilita la conexión al mantener un esquema de DHCP. Se recomienda después de segmentar la red, implementar controles como Filtrado por MAC, ACLs, y deshabilitado de puertos en áreas comunes entre otros.</t>
  </si>
  <si>
    <t>Deben establecerse rutas claras y puntos de control de entrada y salida entre las diversas subredes.</t>
  </si>
  <si>
    <t>La Organización cumple satisfactoriamente con este control (Políticas del directorio activo)</t>
  </si>
  <si>
    <t>Mantener el esquema implementado. Extender el esquema a aplicaciones</t>
  </si>
  <si>
    <t>Mantener el esquema implementado.  Extender las restricciones en el dominio para todos los usuarios finales.</t>
  </si>
  <si>
    <t>Se realiza el control en la mayoría de casos. Para otros sistemas, la tecnología no lo permite.</t>
  </si>
  <si>
    <t>Todos los servicios de administración, especialmente los remotos, deben incluír una limitante en los tiempos y horario de acceso. Para los servicios de Carga y Recolección de datos debería regularse el horario de conexiones.</t>
  </si>
  <si>
    <t>Extender los controles a las aplicacionoes que ya no lo permiten por medio de controles adicionales como el Directorio activo o un Firewall de Host.</t>
  </si>
  <si>
    <t>Los sistemas más críticos como bases de datos y servidores de aplicaciones se encuentran aislados en una granja de servidores, sin embargo es necesario hacer lo mismo con los servidores de desarrollo o pruebas que manejan la misma información.</t>
  </si>
  <si>
    <t>No se cuenta con un esquema de aislamiento de sistemas sensibles. Todo se reune en la misma red.</t>
  </si>
  <si>
    <t>No existe una política formal sobre actividades de teletrabajo. Sin embargo tampoco se permite el teletrabajo en el área.</t>
  </si>
  <si>
    <t>Diseñar e iplementar una política deTeletrabajo, acompañada del procedimiento adecuado de control que incluya las prácticas permitidas y los mecanismos de control, y los escenarios eventuales en que es permitida la práctica.</t>
  </si>
  <si>
    <t>No se cuenta con un estándar para el desarrollo seguro de aplicaciones</t>
  </si>
  <si>
    <t>Implementar un estándar de desarrollo seguro de aplicaciones que cumpla con las políticas específicas de seguridad, en la revisión de entradas, procesamiento y salidas de información.</t>
  </si>
  <si>
    <t>Implementar mecanismos de cifrado de canales, de certificados digitales o de no repudio en la entrada de datos, almacenamiento temporal y autenticación sobre las aplicaciones de carga y procesamiento de datos.</t>
  </si>
  <si>
    <t>No hay una política formal en el área para la administración de llaves de encripción.</t>
  </si>
  <si>
    <t>una vez implementados los controles criptográficos, es necesario definir e implementar una política y procedimiento de administración de llaves criptográficas.</t>
  </si>
  <si>
    <t>Implementar esquemas de protección de los datos de producción, cambiandolos o eliminando completamente los mismos al terminar las pruebas. Este escenario cambiaría el esquema actual de usar el servidor de pruebas y desarrollo como contingencia de producción.</t>
  </si>
  <si>
    <t>Mantener el esquema implementado. Debe hacerse explícito el procedimiento, alineado a un SGSI y divulgado.</t>
  </si>
  <si>
    <t>Mantener el esquema implementado. Dada la criticidad de la información, y aunque el esquema es satisfactorio para la norma ISO, debe fortalecerse el esquema de protección contra fugas de información empleando todos los controles necesarios (técnicos, políticas, acuerdos, etc.)</t>
  </si>
  <si>
    <t>Este aspecto debe ser fortalecido notablemnente con un SGSI maduro y consistente</t>
  </si>
  <si>
    <t>Mantener el esquema implementado. Sin embargo se debe crear una guía fundamental de principios de seguridad a tener en cuenta por parte de los terceros.</t>
  </si>
  <si>
    <t>La Organización realiza pruebas de vulnerabilidad a sus sistemas críticos bajo requerimiento.</t>
  </si>
  <si>
    <t>Dada la critricidad de la información, denbería implementarse un esquema de pruebas internas (ya sea por capacitación de un funcionario o por un sistema) que permita una revisión periódica interna  al respecto</t>
  </si>
  <si>
    <t>Durante la campaña de concientizacion y entrenamiento, identificar claramente los incidentes relacionados con la seguridad de la información y su reporte. La caracterización debe traducirse en la forma como se hace seguimiento en la mesa de ayuda y dentro del grupo de seguridad</t>
  </si>
  <si>
    <t>Hace falta la identificación de los incidentes concernientes a la seguridad de la información. Se hacen actividades de reporte en la mesa de ayuda pero no se cuenta con un estandar alineado a un SGSI</t>
  </si>
  <si>
    <t>Hace falta la identificación de las debilidades concernientes a la seguridad en todos los aspectos (análisis de riesgos de seguridad de la información interno y periódico)</t>
  </si>
  <si>
    <t>Durante la campaña de concientizacion y entrenamiento, identificar claramente las debilidades relacionados con la seguridad de la información y su reporte. Adicionalmente con la implementación del SGSI, este tema se hará formal y maduro</t>
  </si>
  <si>
    <t>No hay un documento formal y divulgado sobre las responsabilidades de cada rol en un incidente de seguridad de la información.</t>
  </si>
  <si>
    <t>Documentar y divulgar formalmente el proceso implementado dentro del marco del SGSI</t>
  </si>
  <si>
    <t>Se realizan estudios de algunos incidentes de seguridad. Los eventos más importantes e impactantes son revisados.</t>
  </si>
  <si>
    <t>Además de tipificar esta labor como parte de las actividades del oficial de seguridad, definir el procedimiento adecuado en el SGSI y realizar la revisión a todos los repotes de incidentes e incluírlos en el plan de mejoramiento</t>
  </si>
  <si>
    <t>No se tiene la conciencia de la gravedad de un incidente de seguridad (a nivel de usuarios finales) lo que hace lento el proceso de recolección de evidencia.</t>
  </si>
  <si>
    <t>No existe una polítca de seguridad definida dentro de un SGSI, que incluya directivas en cuanto a la administración de continuidad del negocio. (para todos los sistemas)</t>
  </si>
  <si>
    <t>Una vez implementada la política de seguridad, incluírla en el desarrollo de los planes de continuidad del negocio y establecer planes para todos los procesos críticos.</t>
  </si>
  <si>
    <t>El estudio y análisis del riesgo para el desarrollo de los planes de continuidad del negocio, se encuentran desactualizados, o en algunos casos no existen.</t>
  </si>
  <si>
    <t>Debe existir un análisis periódico de tipo BIA y análisis de riesgos que haga particular detalle en las amenazas inherentes a la organización. Esta actividad se madurará con cada ciclo del SGSI</t>
  </si>
  <si>
    <t>No se han implementado los planes de continuidad del negocio en todos los procesos críticos</t>
  </si>
  <si>
    <t>Se debería mantener un esquema único de planes de continuidad del negocio para garantizar que dichos planes son consistentes, para tratar los requisitos de seguridad y para identificar las prioridades de prueba y mantenimiento.</t>
  </si>
  <si>
    <t>El control es satisfactorio por la adecuada clasificación de información que se tiene y su manejo, pero debe fortalecerse para este tipo de datos.</t>
  </si>
  <si>
    <t>Extender la investigación de legislaciones aplicables a los temas de propiedad intelectual y personal, así como derecho a la intimidad.</t>
  </si>
  <si>
    <t>No se tienen identificados o aplicados los lineamientos específicos sobre uso de controles criptográficos a la innformación</t>
  </si>
  <si>
    <t>Debe realizarse la adecuada revisión de cuales regulaciones afectan el uso de controles criptográficos y considerarlos para su implementación</t>
  </si>
  <si>
    <t>No existe política de seguridad formalmente establecida dentro del marco de un SGSI</t>
  </si>
  <si>
    <t>Las auditorías se realizan sobre los registros y evidencias y no sobre los sistemas de información.</t>
  </si>
  <si>
    <t>Documentar e implementar dentro del SGSI, los casos y controles a tener en cuenta para las actividades de auditoría sobre sistemas en producción.</t>
  </si>
  <si>
    <t>Implementar la política de auditoría de sistemas en términos de seguridad de la información y especificar cuales son las herramientas para la actividad y sus protecciones</t>
  </si>
  <si>
    <t>No se tienen identificadas herramientas particulares de auditoría de sistemas a nivel de seguridad de la información.</t>
  </si>
  <si>
    <t>Resumen de cumplimiento</t>
  </si>
  <si>
    <t>Controles Aprobados</t>
  </si>
  <si>
    <t>Controles No aprobados</t>
  </si>
  <si>
    <t>Controles no aplicables</t>
  </si>
  <si>
    <t>Política de Seguridad Corporativa</t>
  </si>
  <si>
    <t>Estructura Organizacional de Seguridad Informática</t>
  </si>
  <si>
    <t>Clasificación y Control de Componentes Críticos</t>
  </si>
  <si>
    <t>Seguridad del Recurso Humano</t>
  </si>
  <si>
    <t>Seguridad Física y Ambiental</t>
  </si>
  <si>
    <t>Administración de Operaciones y Comunicaciones</t>
  </si>
  <si>
    <t>Control de Acceso</t>
  </si>
  <si>
    <t>Desarrollo, Mantenimiento y adquisición de Sistemas de Información</t>
  </si>
  <si>
    <t>Administración de Incidentes de Seguridad Informática</t>
  </si>
  <si>
    <t>Administración de Continuidad del Negocio</t>
  </si>
  <si>
    <t>Cumplimiento y Normatividad Legal</t>
  </si>
  <si>
    <t>Aprobados</t>
  </si>
  <si>
    <t>NO Aprobados</t>
  </si>
  <si>
    <t>Dominio</t>
  </si>
  <si>
    <t>Porcentaje Cumplimiento</t>
  </si>
  <si>
    <t>El propósito de la organización es garantizar la seguridad a los ciudadanos (clientes) para lo cual mantiene altos estándares de aproximación a la seguridad.</t>
  </si>
  <si>
    <t>Certificar la entidad en ISO 27001 o mostrar el cumplimiento sobre la norma, reiteraría y daría amplia fuerza al concepto de seguridad de la información que tienen los clientes.</t>
  </si>
  <si>
    <t>Los manuales deben incluír procedimientos contingentes del áera, así como las actividades en casos de emergencia. Todo debeestar alineado o incluído en el SGSI</t>
  </si>
  <si>
    <t>Implementar un procedimiento de control de equipos conectados a la red, empleando herramientas tecnológicas o políticas de conexión e inventariado.</t>
  </si>
  <si>
    <t>Implementar métodos alternativos al servicio Terminal Services, que utilice cifrado en sus conexiones.</t>
  </si>
  <si>
    <t>Los esquemas criptográficos deben ser obligatorios para el manejo y transporte de información por encima de "reservada" dentro de la clasificación de información. Este esquema debe ser formalmente descrito en una política dentro del SGSI</t>
  </si>
  <si>
    <t>Mantener el esquema implementado de revisión de sistemas y de puesta en producción. No se debe permitir en ningún caso la instalación de software sin el permiso adecuado.</t>
  </si>
  <si>
    <t>GRUPO ASD
PROYECTO DE SEGURIDAD INFORMÁTICA - ANÁLISIS DE BRECHA
ANEXO 2. MATRIZ DE VALORACIÓN ISO 27002</t>
  </si>
  <si>
    <t xml:space="preserve"> GRUPO ASD</t>
  </si>
  <si>
    <t>Efectividad</t>
  </si>
  <si>
    <t>GRUPO ASD</t>
  </si>
  <si>
    <t>Existe el compromiso y la voluntad por parte de las directivas a nivel del área de Tecnología.  La implementación de algunos controles depende de entes superiores. Falta un poco de conciencia de seguridad de la información</t>
  </si>
  <si>
    <t>Existen funciones definidas con respecto a las responsabilidades sobre la información manejada y los activos que la soportan. El área de seguridad de la información tiene claras sus responsabilidades</t>
  </si>
  <si>
    <t>Existe la descripción del tratamiento de la información según su clasificación, asi como los responsables por su manejo</t>
  </si>
  <si>
    <t>Incluír el proceso en el SGSI cuando haya sido implementado</t>
  </si>
  <si>
    <t>Actualmente no hay unos esquemas definidos en el area de TI para garantizar que se generen afectaciones por parte de amenazas externas o ambientales.</t>
  </si>
  <si>
    <t>Se ubican los equipos tecnológicos buscando mantener el menor nivel de exposición a terceros o visitantes</t>
  </si>
  <si>
    <t>Realizar las revisiones periódicas, definir el procedimieto de monitoreo y su relación con el de atencion de incidentes.</t>
  </si>
  <si>
    <t>Se debe diseñar e implementar un procedimiento de sincronización de todos los Sistemas y Aplicaciones, con un sistema unificado para toda la plataforma tecnológica de la organización.</t>
  </si>
  <si>
    <t>Diseñar e implementar una política de control de computación móvil, acompañada del procedimiento adecuado de control a ciertos equipos.</t>
  </si>
  <si>
    <t>Grupo ASD</t>
  </si>
  <si>
    <t>Si bién se hacen recomendaciones puntuales a nivel de seguridad, no se cuenta con una guía formal de implementación de seguridad a nuevos sistemas.</t>
  </si>
  <si>
    <t>Debe implementarse una guía con lineamientos claros, alineada al SGSI,que exija unos mínimos lineamientos en el desarrollo y puesta en marcha de nuevos sistemas de información.</t>
  </si>
  <si>
    <t xml:space="preserve">Los controles de integridad están sujetos al usuario que origina los datos </t>
  </si>
  <si>
    <t>La organización emplea controles criptográficos bajo requerimiento y en casos particulares.</t>
  </si>
  <si>
    <t>CMM</t>
  </si>
  <si>
    <t>p</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</si>
</sst>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409]dddd\,\ mmmm\ dd\,\ yyyy"/>
    <numFmt numFmtId="191" formatCode="[$-409]h:mm:ss\ AM/PM"/>
    <numFmt numFmtId="192" formatCode="0.0%"/>
    <numFmt numFmtId="193" formatCode="0.000%"/>
  </numFmts>
  <fonts count="76">
    <font>
      <sz val="10"/>
      <name val="Arial"/>
      <family val="0"/>
    </font>
    <font>
      <sz val="8"/>
      <name val="Arial"/>
      <family val="2"/>
    </font>
    <font>
      <b/>
      <sz val="9"/>
      <name val="Tahoma"/>
      <family val="2"/>
    </font>
    <font>
      <sz val="8"/>
      <name val="Tahoma"/>
      <family val="2"/>
    </font>
    <font>
      <sz val="9"/>
      <name val="Arial"/>
      <family val="2"/>
    </font>
    <font>
      <b/>
      <sz val="12"/>
      <color indexed="9"/>
      <name val="Arial"/>
      <family val="2"/>
    </font>
    <font>
      <sz val="10"/>
      <color indexed="10"/>
      <name val="Arial"/>
      <family val="2"/>
    </font>
    <font>
      <b/>
      <sz val="9"/>
      <color indexed="18"/>
      <name val="Arial"/>
      <family val="2"/>
    </font>
    <font>
      <b/>
      <sz val="10"/>
      <name val="Arial"/>
      <family val="2"/>
    </font>
    <font>
      <b/>
      <sz val="10"/>
      <name val="Tahoma"/>
      <family val="2"/>
    </font>
    <font>
      <b/>
      <i/>
      <sz val="10"/>
      <name val="Arial"/>
      <family val="2"/>
    </font>
    <font>
      <b/>
      <sz val="8"/>
      <name val="Tahoma"/>
      <family val="2"/>
    </font>
    <font>
      <sz val="8"/>
      <color indexed="10"/>
      <name val="Tahoma"/>
      <family val="2"/>
    </font>
    <font>
      <sz val="12"/>
      <name val="Arial"/>
      <family val="2"/>
    </font>
    <font>
      <b/>
      <sz val="12"/>
      <name val="Arial Narrow"/>
      <family val="2"/>
    </font>
    <font>
      <b/>
      <sz val="13"/>
      <name val="Verdana"/>
      <family val="2"/>
    </font>
    <font>
      <b/>
      <sz val="12"/>
      <name val="Arial"/>
      <family val="2"/>
    </font>
    <font>
      <b/>
      <sz val="8"/>
      <color indexed="10"/>
      <name val="Tahoma"/>
      <family val="2"/>
    </font>
    <font>
      <b/>
      <sz val="9"/>
      <name val="Arial"/>
      <family val="2"/>
    </font>
    <font>
      <sz val="10"/>
      <name val="Tahoma"/>
      <family val="2"/>
    </font>
    <font>
      <b/>
      <sz val="11"/>
      <name val="Arial"/>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7.6"/>
      <color indexed="12"/>
      <name val="Arial"/>
      <family val="0"/>
    </font>
    <font>
      <u val="single"/>
      <sz val="7.6"/>
      <color indexed="20"/>
      <name val="Arial"/>
      <family val="0"/>
    </font>
    <font>
      <b/>
      <sz val="9"/>
      <color indexed="9"/>
      <name val="Arial"/>
      <family val="2"/>
    </font>
    <font>
      <b/>
      <sz val="9"/>
      <color indexed="9"/>
      <name val="Tahoma"/>
      <family val="2"/>
    </font>
    <font>
      <b/>
      <sz val="10"/>
      <color indexed="9"/>
      <name val="Arial"/>
      <family val="2"/>
    </font>
    <font>
      <sz val="9"/>
      <color indexed="9"/>
      <name val="Arial"/>
      <family val="2"/>
    </font>
    <font>
      <b/>
      <sz val="18"/>
      <color indexed="8"/>
      <name val="Calibri"/>
      <family val="2"/>
    </font>
    <font>
      <sz val="12"/>
      <color indexed="9"/>
      <name val="Arial"/>
      <family val="2"/>
    </font>
    <font>
      <sz val="8"/>
      <color indexed="9"/>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6"/>
      <color theme="10"/>
      <name val="Arial"/>
      <family val="0"/>
    </font>
    <font>
      <u val="single"/>
      <sz val="7.6"/>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Tahoma"/>
      <family val="2"/>
    </font>
    <font>
      <b/>
      <sz val="9"/>
      <color theme="0"/>
      <name val="Arial"/>
      <family val="2"/>
    </font>
    <font>
      <b/>
      <sz val="9"/>
      <color theme="0"/>
      <name val="Tahoma"/>
      <family val="2"/>
    </font>
    <font>
      <b/>
      <sz val="10"/>
      <color theme="0"/>
      <name val="Arial"/>
      <family val="2"/>
    </font>
    <font>
      <sz val="9"/>
      <color theme="0"/>
      <name val="Arial"/>
      <family val="2"/>
    </font>
    <font>
      <sz val="12"/>
      <color theme="0"/>
      <name val="Arial"/>
      <family val="2"/>
    </font>
    <font>
      <sz val="8"/>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style="thin"/>
      <right style="thin"/>
      <top style="thin"/>
      <bottom style="medium"/>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55">
    <xf numFmtId="0" fontId="0" fillId="0" borderId="0" xfId="0" applyAlignment="1">
      <alignment/>
    </xf>
    <xf numFmtId="0" fontId="4" fillId="0" borderId="0" xfId="0" applyFont="1" applyAlignment="1">
      <alignment/>
    </xf>
    <xf numFmtId="0" fontId="1"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1" xfId="0" applyFont="1" applyBorder="1" applyAlignment="1">
      <alignment vertical="top" wrapText="1"/>
    </xf>
    <xf numFmtId="0" fontId="3" fillId="0" borderId="10" xfId="0" applyFont="1" applyBorder="1" applyAlignment="1">
      <alignment vertical="center" wrapText="1"/>
    </xf>
    <xf numFmtId="0" fontId="3" fillId="0" borderId="13" xfId="0" applyFont="1" applyBorder="1" applyAlignment="1">
      <alignment horizontal="justify" vertical="top" wrapText="1"/>
    </xf>
    <xf numFmtId="0" fontId="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0" xfId="0" applyAlignment="1">
      <alignment horizontal="center" vertical="center"/>
    </xf>
    <xf numFmtId="0" fontId="9" fillId="0" borderId="0" xfId="0" applyFont="1" applyFill="1" applyBorder="1" applyAlignment="1">
      <alignment horizontal="left" vertical="center" wrapText="1"/>
    </xf>
    <xf numFmtId="0" fontId="1" fillId="0" borderId="0" xfId="0" applyFont="1" applyAlignment="1">
      <alignment vertical="center"/>
    </xf>
    <xf numFmtId="0" fontId="4" fillId="0" borderId="0" xfId="0" applyFont="1" applyAlignment="1">
      <alignment vertical="center"/>
    </xf>
    <xf numFmtId="0" fontId="3" fillId="0" borderId="10" xfId="0" applyFont="1" applyFill="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49" fontId="3" fillId="0" borderId="10" xfId="0" applyNumberFormat="1" applyFont="1" applyBorder="1" applyAlignment="1">
      <alignment horizontal="justify" vertical="top" wrapText="1"/>
    </xf>
    <xf numFmtId="0" fontId="3" fillId="0" borderId="10" xfId="0" applyFont="1" applyBorder="1" applyAlignment="1">
      <alignment horizontal="left" vertical="top" wrapText="1"/>
    </xf>
    <xf numFmtId="49" fontId="3" fillId="0" borderId="10" xfId="0" applyNumberFormat="1" applyFont="1" applyBorder="1" applyAlignment="1">
      <alignment horizontal="left" vertical="top" wrapText="1"/>
    </xf>
    <xf numFmtId="49" fontId="1" fillId="0" borderId="0" xfId="0" applyNumberFormat="1" applyFont="1" applyAlignment="1">
      <alignment/>
    </xf>
    <xf numFmtId="49" fontId="0" fillId="0" borderId="0" xfId="0" applyNumberFormat="1" applyAlignment="1">
      <alignment/>
    </xf>
    <xf numFmtId="49" fontId="1" fillId="0" borderId="10" xfId="0" applyNumberFormat="1" applyFont="1" applyBorder="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3" fillId="0" borderId="10" xfId="0" applyNumberFormat="1" applyFont="1" applyBorder="1" applyAlignment="1">
      <alignment vertical="top" wrapText="1"/>
    </xf>
    <xf numFmtId="49" fontId="0" fillId="0" borderId="0" xfId="0" applyNumberFormat="1" applyAlignment="1">
      <alignment horizontal="left" vertical="top"/>
    </xf>
    <xf numFmtId="0" fontId="11"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top" wrapText="1"/>
    </xf>
    <xf numFmtId="0" fontId="1" fillId="0" borderId="0" xfId="0" applyFont="1" applyFill="1" applyAlignment="1">
      <alignment/>
    </xf>
    <xf numFmtId="49" fontId="1" fillId="0" borderId="0" xfId="0" applyNumberFormat="1" applyFont="1" applyAlignment="1">
      <alignment wrapText="1"/>
    </xf>
    <xf numFmtId="49" fontId="1" fillId="0" borderId="0" xfId="0" applyNumberFormat="1" applyFont="1" applyFill="1" applyAlignment="1">
      <alignment wrapText="1"/>
    </xf>
    <xf numFmtId="49" fontId="3" fillId="0" borderId="10" xfId="0" applyNumberFormat="1" applyFont="1" applyFill="1" applyBorder="1" applyAlignment="1">
      <alignment horizontal="justify" vertical="top" wrapText="1"/>
    </xf>
    <xf numFmtId="49" fontId="0" fillId="0" borderId="0" xfId="0" applyNumberFormat="1" applyAlignment="1">
      <alignment wrapText="1"/>
    </xf>
    <xf numFmtId="49" fontId="3" fillId="0" borderId="10" xfId="0" applyNumberFormat="1" applyFont="1" applyFill="1" applyBorder="1" applyAlignment="1">
      <alignment vertical="top" wrapText="1"/>
    </xf>
    <xf numFmtId="0" fontId="3" fillId="0" borderId="10" xfId="0" applyFont="1" applyFill="1" applyBorder="1" applyAlignment="1">
      <alignment wrapText="1"/>
    </xf>
    <xf numFmtId="0" fontId="3" fillId="0" borderId="10" xfId="0" applyNumberFormat="1" applyFont="1" applyFill="1" applyBorder="1" applyAlignment="1">
      <alignment vertical="top" wrapText="1"/>
    </xf>
    <xf numFmtId="0" fontId="3" fillId="0" borderId="10" xfId="0" applyNumberFormat="1" applyFont="1" applyBorder="1" applyAlignment="1">
      <alignment horizontal="left" vertical="top" wrapText="1"/>
    </xf>
    <xf numFmtId="0" fontId="11" fillId="0" borderId="13" xfId="0" applyFont="1" applyBorder="1" applyAlignment="1">
      <alignment horizontal="center" vertical="center" wrapText="1"/>
    </xf>
    <xf numFmtId="49" fontId="3" fillId="0" borderId="13" xfId="0" applyNumberFormat="1" applyFont="1" applyBorder="1" applyAlignment="1">
      <alignment horizontal="left" vertical="top" wrapText="1"/>
    </xf>
    <xf numFmtId="0" fontId="3" fillId="0" borderId="13" xfId="0" applyNumberFormat="1" applyFont="1" applyBorder="1" applyAlignment="1">
      <alignment vertical="top" wrapText="1"/>
    </xf>
    <xf numFmtId="49" fontId="12" fillId="0" borderId="13" xfId="0" applyNumberFormat="1" applyFont="1" applyBorder="1" applyAlignment="1">
      <alignment horizontal="justify" vertical="top" wrapText="1"/>
    </xf>
    <xf numFmtId="0" fontId="10" fillId="0" borderId="0" xfId="0" applyFont="1" applyFill="1" applyBorder="1" applyAlignment="1">
      <alignment horizontal="left" vertical="center" wrapText="1"/>
    </xf>
    <xf numFmtId="0" fontId="3" fillId="0" borderId="13" xfId="0" applyFont="1" applyBorder="1" applyAlignment="1">
      <alignment horizontal="center" vertical="center" wrapText="1"/>
    </xf>
    <xf numFmtId="49" fontId="1" fillId="0" borderId="13" xfId="0" applyNumberFormat="1" applyFont="1" applyBorder="1" applyAlignment="1">
      <alignment horizontal="left" vertical="top" wrapText="1"/>
    </xf>
    <xf numFmtId="0" fontId="3" fillId="0" borderId="13" xfId="0" applyNumberFormat="1" applyFont="1" applyBorder="1" applyAlignment="1">
      <alignment horizontal="center" vertical="center" wrapText="1"/>
    </xf>
    <xf numFmtId="0" fontId="3" fillId="0" borderId="13" xfId="0" applyFont="1" applyBorder="1" applyAlignment="1">
      <alignment horizontal="left" vertical="top" wrapText="1"/>
    </xf>
    <xf numFmtId="0" fontId="3" fillId="0" borderId="13" xfId="0" applyFont="1" applyBorder="1" applyAlignment="1">
      <alignment wrapText="1"/>
    </xf>
    <xf numFmtId="0" fontId="3" fillId="0" borderId="13" xfId="0" applyFont="1" applyBorder="1" applyAlignment="1">
      <alignment vertical="top" wrapText="1"/>
    </xf>
    <xf numFmtId="49" fontId="1" fillId="0" borderId="0" xfId="0" applyNumberFormat="1" applyFont="1" applyAlignment="1">
      <alignment vertical="center"/>
    </xf>
    <xf numFmtId="0" fontId="0" fillId="0" borderId="0" xfId="0" applyAlignment="1">
      <alignment horizontal="left" vertical="center"/>
    </xf>
    <xf numFmtId="0" fontId="3" fillId="33" borderId="10" xfId="0" applyFont="1" applyFill="1" applyBorder="1" applyAlignment="1">
      <alignment vertical="center" wrapText="1"/>
    </xf>
    <xf numFmtId="49" fontId="1" fillId="0" borderId="0" xfId="0" applyNumberFormat="1" applyFont="1" applyAlignment="1">
      <alignment vertical="center" wrapText="1"/>
    </xf>
    <xf numFmtId="0" fontId="13" fillId="0" borderId="0" xfId="0" applyFont="1" applyAlignment="1">
      <alignment/>
    </xf>
    <xf numFmtId="49" fontId="13" fillId="0" borderId="0" xfId="0" applyNumberFormat="1" applyFont="1" applyAlignment="1">
      <alignment wrapText="1"/>
    </xf>
    <xf numFmtId="49" fontId="13" fillId="0" borderId="0" xfId="0" applyNumberFormat="1" applyFont="1" applyAlignment="1">
      <alignment/>
    </xf>
    <xf numFmtId="0" fontId="4" fillId="0" borderId="0" xfId="0" applyFont="1" applyFill="1" applyBorder="1" applyAlignment="1">
      <alignment/>
    </xf>
    <xf numFmtId="0" fontId="3" fillId="0" borderId="13" xfId="0" applyFont="1" applyFill="1" applyBorder="1" applyAlignment="1">
      <alignment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0" fontId="1" fillId="0" borderId="0" xfId="0" applyFont="1" applyBorder="1" applyAlignment="1">
      <alignment/>
    </xf>
    <xf numFmtId="49" fontId="1" fillId="0" borderId="0" xfId="0" applyNumberFormat="1" applyFont="1" applyBorder="1" applyAlignment="1">
      <alignment wrapText="1"/>
    </xf>
    <xf numFmtId="49" fontId="1" fillId="0" borderId="0" xfId="0" applyNumberFormat="1" applyFont="1" applyBorder="1" applyAlignment="1">
      <alignment/>
    </xf>
    <xf numFmtId="0" fontId="0" fillId="0" borderId="0" xfId="0" applyFill="1" applyBorder="1" applyAlignment="1">
      <alignment/>
    </xf>
    <xf numFmtId="49" fontId="0" fillId="0" borderId="0" xfId="0" applyNumberFormat="1" applyFill="1" applyBorder="1" applyAlignment="1">
      <alignment horizontal="left" vertical="top" wrapText="1"/>
    </xf>
    <xf numFmtId="49" fontId="0" fillId="0" borderId="0" xfId="0" applyNumberFormat="1" applyFill="1" applyBorder="1" applyAlignment="1">
      <alignment/>
    </xf>
    <xf numFmtId="49" fontId="0" fillId="0" borderId="0" xfId="0" applyNumberFormat="1" applyFill="1" applyBorder="1" applyAlignment="1">
      <alignment horizontal="left" vertical="top"/>
    </xf>
    <xf numFmtId="0" fontId="0" fillId="0" borderId="0" xfId="0" applyBorder="1" applyAlignment="1">
      <alignment/>
    </xf>
    <xf numFmtId="49" fontId="0" fillId="0" borderId="0" xfId="0" applyNumberFormat="1" applyFill="1" applyBorder="1" applyAlignment="1">
      <alignment wrapText="1"/>
    </xf>
    <xf numFmtId="0" fontId="3" fillId="0" borderId="13" xfId="0" applyFont="1" applyFill="1" applyBorder="1" applyAlignment="1">
      <alignment vertical="top" wrapText="1"/>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3" fillId="0" borderId="10" xfId="0" applyNumberFormat="1" applyFont="1" applyFill="1" applyBorder="1" applyAlignment="1">
      <alignment horizontal="justify" vertical="top" wrapText="1"/>
    </xf>
    <xf numFmtId="0" fontId="3" fillId="0" borderId="10" xfId="0" applyNumberFormat="1" applyFont="1" applyFill="1" applyBorder="1" applyAlignment="1">
      <alignment horizontal="left" vertical="top" wrapText="1"/>
    </xf>
    <xf numFmtId="0" fontId="3" fillId="0" borderId="11"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11" fillId="0" borderId="0" xfId="0" applyFont="1" applyBorder="1" applyAlignment="1">
      <alignment horizontal="center" vertical="center" wrapText="1"/>
    </xf>
    <xf numFmtId="0" fontId="3" fillId="0" borderId="0" xfId="0" applyFont="1" applyBorder="1" applyAlignment="1">
      <alignment horizontal="justify" vertical="top" wrapText="1"/>
    </xf>
    <xf numFmtId="49" fontId="3" fillId="0" borderId="0" xfId="0" applyNumberFormat="1" applyFont="1" applyBorder="1" applyAlignment="1">
      <alignmen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13" xfId="0" applyFont="1" applyBorder="1" applyAlignment="1">
      <alignment vertical="center" wrapText="1"/>
    </xf>
    <xf numFmtId="0" fontId="2" fillId="0" borderId="0" xfId="0" applyFont="1" applyBorder="1" applyAlignment="1">
      <alignment horizontal="left" vertical="center"/>
    </xf>
    <xf numFmtId="0" fontId="3" fillId="33" borderId="1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1" fillId="0" borderId="0" xfId="0" applyFont="1" applyAlignment="1">
      <alignment horizontal="left" vertical="center"/>
    </xf>
    <xf numFmtId="0" fontId="3" fillId="0" borderId="0" xfId="0" applyFont="1" applyBorder="1" applyAlignment="1">
      <alignment horizontal="left" vertical="center" wrapText="1"/>
    </xf>
    <xf numFmtId="0" fontId="3" fillId="0" borderId="15" xfId="0" applyFont="1" applyBorder="1" applyAlignment="1">
      <alignment vertical="top" wrapText="1"/>
    </xf>
    <xf numFmtId="49" fontId="3" fillId="33" borderId="10" xfId="0" applyNumberFormat="1" applyFont="1" applyFill="1" applyBorder="1" applyAlignment="1">
      <alignment horizontal="left" vertical="center" wrapText="1"/>
    </xf>
    <xf numFmtId="0" fontId="3" fillId="0" borderId="14" xfId="0" applyFont="1" applyBorder="1" applyAlignment="1">
      <alignment vertical="center" wrapText="1"/>
    </xf>
    <xf numFmtId="0" fontId="3" fillId="0" borderId="13" xfId="0" applyNumberFormat="1" applyFont="1" applyBorder="1" applyAlignment="1">
      <alignment vertical="center" wrapText="1"/>
    </xf>
    <xf numFmtId="0" fontId="3" fillId="34" borderId="10" xfId="0" applyFont="1" applyFill="1" applyBorder="1" applyAlignment="1">
      <alignment vertical="top" wrapText="1"/>
    </xf>
    <xf numFmtId="0" fontId="3" fillId="34" borderId="13" xfId="0" applyFont="1" applyFill="1" applyBorder="1" applyAlignment="1">
      <alignment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68" fillId="0" borderId="10" xfId="0" applyFont="1" applyBorder="1" applyAlignment="1">
      <alignment horizontal="justify" vertical="top" wrapText="1"/>
    </xf>
    <xf numFmtId="0" fontId="3" fillId="34" borderId="13" xfId="0" applyFont="1" applyFill="1" applyBorder="1" applyAlignment="1">
      <alignment vertical="center" wrapText="1"/>
    </xf>
    <xf numFmtId="0" fontId="3" fillId="34"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49" fontId="3" fillId="0" borderId="0" xfId="0" applyNumberFormat="1" applyFont="1" applyFill="1" applyBorder="1" applyAlignment="1">
      <alignment vertical="top" wrapText="1"/>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9" fillId="0" borderId="16"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1" fillId="36" borderId="17"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11" fillId="37" borderId="21" xfId="0" applyFont="1" applyFill="1" applyBorder="1" applyAlignment="1">
      <alignment horizontal="center" vertical="center" wrapText="1"/>
    </xf>
    <xf numFmtId="9" fontId="4" fillId="0" borderId="20" xfId="0" applyNumberFormat="1" applyFont="1" applyBorder="1" applyAlignment="1">
      <alignment horizontal="center" vertical="center"/>
    </xf>
    <xf numFmtId="0" fontId="5" fillId="34" borderId="0" xfId="0" applyFont="1" applyFill="1" applyAlignment="1">
      <alignment vertical="center"/>
    </xf>
    <xf numFmtId="0" fontId="7" fillId="38" borderId="14" xfId="0" applyFont="1" applyFill="1" applyBorder="1" applyAlignment="1">
      <alignment horizontal="center" vertical="center"/>
    </xf>
    <xf numFmtId="0" fontId="7" fillId="0" borderId="14" xfId="0" applyFont="1" applyBorder="1" applyAlignment="1">
      <alignment horizontal="center" vertical="center"/>
    </xf>
    <xf numFmtId="9" fontId="7" fillId="0" borderId="22" xfId="0" applyNumberFormat="1" applyFont="1" applyBorder="1" applyAlignment="1">
      <alignment vertical="center"/>
    </xf>
    <xf numFmtId="9" fontId="7" fillId="38" borderId="22" xfId="0" applyNumberFormat="1" applyFont="1" applyFill="1" applyBorder="1" applyAlignment="1">
      <alignment vertical="center"/>
    </xf>
    <xf numFmtId="9" fontId="1" fillId="0" borderId="0" xfId="54" applyFont="1" applyAlignment="1">
      <alignment/>
    </xf>
    <xf numFmtId="9" fontId="1" fillId="0" borderId="0" xfId="54" applyFont="1" applyAlignment="1">
      <alignment vertical="center"/>
    </xf>
    <xf numFmtId="0" fontId="0" fillId="0" borderId="0" xfId="0" applyFont="1" applyBorder="1" applyAlignment="1">
      <alignment horizontal="center" wrapText="1" shrinkToFit="1"/>
    </xf>
    <xf numFmtId="0" fontId="20" fillId="0" borderId="23" xfId="0" applyFont="1" applyFill="1" applyBorder="1" applyAlignment="1">
      <alignment horizontal="center" vertical="top" wrapText="1"/>
    </xf>
    <xf numFmtId="0" fontId="20" fillId="0" borderId="0" xfId="0" applyFont="1" applyFill="1" applyBorder="1" applyAlignment="1">
      <alignment horizontal="center" vertical="top"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4" fillId="0" borderId="29" xfId="0" applyFont="1" applyBorder="1" applyAlignment="1">
      <alignment horizontal="center"/>
    </xf>
    <xf numFmtId="0" fontId="4" fillId="0" borderId="0" xfId="0" applyFont="1" applyBorder="1" applyAlignment="1">
      <alignment horizontal="center"/>
    </xf>
    <xf numFmtId="0" fontId="3" fillId="33" borderId="10" xfId="0" applyFont="1" applyFill="1" applyBorder="1" applyAlignment="1">
      <alignment vertical="center" wrapText="1"/>
    </xf>
    <xf numFmtId="0" fontId="3" fillId="33" borderId="10" xfId="0" applyFont="1" applyFill="1" applyBorder="1" applyAlignment="1">
      <alignment horizontal="justify"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0" fillId="0" borderId="0"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5" fillId="0" borderId="0" xfId="0" applyFont="1" applyBorder="1" applyAlignment="1">
      <alignment horizontal="center"/>
    </xf>
    <xf numFmtId="0" fontId="13" fillId="0" borderId="0" xfId="0" applyFont="1" applyBorder="1" applyAlignment="1">
      <alignment horizontal="center"/>
    </xf>
    <xf numFmtId="0" fontId="16"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0" fontId="3" fillId="33" borderId="14" xfId="0" applyFont="1" applyFill="1" applyBorder="1" applyAlignment="1">
      <alignment vertical="center" wrapText="1"/>
    </xf>
    <xf numFmtId="0" fontId="3" fillId="33" borderId="40" xfId="0" applyFont="1" applyFill="1" applyBorder="1" applyAlignment="1">
      <alignment vertical="center" wrapText="1"/>
    </xf>
    <xf numFmtId="0" fontId="3" fillId="33" borderId="22" xfId="0" applyFont="1" applyFill="1" applyBorder="1" applyAlignment="1">
      <alignment vertical="center" wrapText="1"/>
    </xf>
    <xf numFmtId="0" fontId="3" fillId="33" borderId="40" xfId="0" applyFont="1" applyFill="1" applyBorder="1" applyAlignment="1">
      <alignment horizontal="justify" vertical="center" wrapText="1"/>
    </xf>
    <xf numFmtId="0" fontId="3" fillId="33" borderId="22" xfId="0" applyFont="1" applyFill="1" applyBorder="1" applyAlignment="1">
      <alignment horizontal="justify" vertical="center" wrapText="1"/>
    </xf>
    <xf numFmtId="0" fontId="4" fillId="34" borderId="18" xfId="0" applyFont="1" applyFill="1" applyBorder="1" applyAlignment="1">
      <alignment vertical="center"/>
    </xf>
    <xf numFmtId="0" fontId="4" fillId="34" borderId="10"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34" borderId="41" xfId="0" applyFont="1" applyFill="1" applyBorder="1" applyAlignment="1">
      <alignment horizontal="center" vertical="center"/>
    </xf>
    <xf numFmtId="0" fontId="4" fillId="34" borderId="21" xfId="0" applyFont="1" applyFill="1" applyBorder="1" applyAlignment="1">
      <alignment horizontal="center" vertical="center"/>
    </xf>
    <xf numFmtId="2" fontId="1" fillId="0" borderId="0" xfId="0" applyNumberFormat="1" applyFont="1" applyAlignment="1">
      <alignment wrapText="1"/>
    </xf>
    <xf numFmtId="2" fontId="1" fillId="0" borderId="0" xfId="0" applyNumberFormat="1" applyFont="1" applyAlignment="1">
      <alignment vertical="center" wrapText="1"/>
    </xf>
    <xf numFmtId="2" fontId="0" fillId="0" borderId="0" xfId="0" applyNumberFormat="1" applyAlignment="1">
      <alignment wrapText="1"/>
    </xf>
    <xf numFmtId="2" fontId="0" fillId="0" borderId="0" xfId="0" applyNumberFormat="1" applyAlignment="1">
      <alignment/>
    </xf>
    <xf numFmtId="2" fontId="13" fillId="0" borderId="0" xfId="0" applyNumberFormat="1" applyFont="1" applyAlignment="1">
      <alignment/>
    </xf>
    <xf numFmtId="2" fontId="0" fillId="0" borderId="0" xfId="0" applyNumberFormat="1" applyFill="1" applyBorder="1" applyAlignment="1">
      <alignment/>
    </xf>
    <xf numFmtId="2" fontId="4" fillId="0" borderId="0" xfId="0" applyNumberFormat="1" applyFont="1" applyAlignment="1">
      <alignment/>
    </xf>
    <xf numFmtId="2" fontId="1" fillId="0" borderId="0" xfId="0" applyNumberFormat="1" applyFont="1" applyAlignment="1">
      <alignment/>
    </xf>
    <xf numFmtId="2" fontId="1" fillId="0" borderId="0" xfId="0" applyNumberFormat="1" applyFont="1" applyBorder="1" applyAlignment="1">
      <alignment/>
    </xf>
    <xf numFmtId="2" fontId="1" fillId="0" borderId="0" xfId="0" applyNumberFormat="1" applyFont="1" applyAlignment="1">
      <alignment vertical="center"/>
    </xf>
    <xf numFmtId="192" fontId="1" fillId="0" borderId="0" xfId="0" applyNumberFormat="1" applyFont="1" applyAlignment="1">
      <alignment vertical="center"/>
    </xf>
    <xf numFmtId="2" fontId="0" fillId="0" borderId="0" xfId="0" applyNumberFormat="1" applyBorder="1" applyAlignment="1">
      <alignment/>
    </xf>
    <xf numFmtId="0" fontId="4" fillId="0" borderId="14" xfId="0" applyFont="1" applyBorder="1" applyAlignment="1">
      <alignment vertical="top" wrapText="1"/>
    </xf>
    <xf numFmtId="0" fontId="1" fillId="0" borderId="10" xfId="0" applyFont="1" applyBorder="1" applyAlignment="1">
      <alignment/>
    </xf>
    <xf numFmtId="0" fontId="0" fillId="0" borderId="10" xfId="0" applyBorder="1" applyAlignment="1">
      <alignment/>
    </xf>
    <xf numFmtId="0" fontId="4" fillId="0" borderId="14" xfId="0" applyFont="1" applyBorder="1" applyAlignment="1">
      <alignment vertical="top" wrapText="1"/>
    </xf>
    <xf numFmtId="0" fontId="4" fillId="38" borderId="14" xfId="0" applyFont="1" applyFill="1" applyBorder="1" applyAlignment="1">
      <alignment vertical="top" wrapText="1"/>
    </xf>
    <xf numFmtId="0" fontId="69" fillId="39" borderId="16" xfId="0" applyFont="1" applyFill="1" applyBorder="1" applyAlignment="1">
      <alignment horizontal="center" vertical="center"/>
    </xf>
    <xf numFmtId="0" fontId="69" fillId="39" borderId="42" xfId="0" applyFont="1" applyFill="1" applyBorder="1" applyAlignment="1">
      <alignment horizontal="center" vertical="center"/>
    </xf>
    <xf numFmtId="0" fontId="69" fillId="39" borderId="17" xfId="0" applyFont="1" applyFill="1" applyBorder="1" applyAlignment="1">
      <alignment horizontal="center" vertical="center"/>
    </xf>
    <xf numFmtId="0" fontId="5" fillId="39" borderId="0" xfId="0" applyFont="1" applyFill="1" applyAlignment="1">
      <alignment horizontal="center" vertical="center"/>
    </xf>
    <xf numFmtId="0" fontId="70" fillId="39" borderId="0" xfId="0" applyFont="1" applyFill="1" applyBorder="1" applyAlignment="1">
      <alignment horizontal="center" vertical="center" textRotation="90" wrapText="1"/>
    </xf>
    <xf numFmtId="0" fontId="70" fillId="39" borderId="43" xfId="0" applyFont="1" applyFill="1" applyBorder="1" applyAlignment="1">
      <alignment horizontal="center" vertical="center" textRotation="90" wrapText="1"/>
    </xf>
    <xf numFmtId="0" fontId="71" fillId="39" borderId="44" xfId="0" applyFont="1" applyFill="1" applyBorder="1" applyAlignment="1">
      <alignment vertical="top" wrapText="1"/>
    </xf>
    <xf numFmtId="0" fontId="70" fillId="39" borderId="12" xfId="0" applyFont="1" applyFill="1" applyBorder="1" applyAlignment="1">
      <alignment horizontal="center" vertical="center" textRotation="90" wrapText="1"/>
    </xf>
    <xf numFmtId="0" fontId="70" fillId="39" borderId="29" xfId="0" applyFont="1" applyFill="1" applyBorder="1" applyAlignment="1">
      <alignment horizontal="center" vertical="center" textRotation="90" wrapText="1"/>
    </xf>
    <xf numFmtId="0" fontId="70" fillId="39" borderId="45" xfId="0" applyFont="1" applyFill="1" applyBorder="1" applyAlignment="1">
      <alignment horizontal="center" vertical="center" textRotation="90" wrapText="1"/>
    </xf>
    <xf numFmtId="0" fontId="72" fillId="39" borderId="15" xfId="0" applyFont="1" applyFill="1" applyBorder="1" applyAlignment="1">
      <alignment vertical="top" wrapText="1"/>
    </xf>
    <xf numFmtId="0" fontId="70" fillId="39" borderId="13" xfId="0" applyFont="1" applyFill="1" applyBorder="1" applyAlignment="1">
      <alignment horizontal="center" vertical="center" textRotation="90" wrapText="1"/>
    </xf>
    <xf numFmtId="0" fontId="72" fillId="0" borderId="0" xfId="0" applyFont="1" applyAlignment="1">
      <alignment/>
    </xf>
    <xf numFmtId="0" fontId="73" fillId="0" borderId="0" xfId="0" applyFont="1" applyAlignment="1">
      <alignment/>
    </xf>
    <xf numFmtId="0" fontId="72" fillId="0" borderId="0" xfId="0" applyFont="1" applyFill="1" applyBorder="1" applyAlignment="1">
      <alignment/>
    </xf>
    <xf numFmtId="0" fontId="74" fillId="0" borderId="0" xfId="0" applyFont="1" applyAlignment="1">
      <alignment/>
    </xf>
    <xf numFmtId="0" fontId="74" fillId="0" borderId="0" xfId="0" applyFont="1" applyBorder="1" applyAlignment="1">
      <alignment/>
    </xf>
    <xf numFmtId="9" fontId="74" fillId="0" borderId="0" xfId="54" applyFont="1" applyAlignment="1">
      <alignment horizontal="center" vertical="center"/>
    </xf>
    <xf numFmtId="9" fontId="74" fillId="0" borderId="0" xfId="54" applyFont="1" applyAlignment="1">
      <alignment/>
    </xf>
    <xf numFmtId="9" fontId="74" fillId="0" borderId="0" xfId="0" applyNumberFormat="1" applyFont="1" applyAlignment="1">
      <alignment/>
    </xf>
    <xf numFmtId="0" fontId="75" fillId="0" borderId="0" xfId="54" applyNumberFormat="1" applyFont="1" applyAlignment="1">
      <alignment/>
    </xf>
    <xf numFmtId="49" fontId="75" fillId="0" borderId="0" xfId="0" applyNumberFormat="1" applyFont="1" applyAlignment="1">
      <alignment/>
    </xf>
    <xf numFmtId="0" fontId="73" fillId="0" borderId="0" xfId="54" applyNumberFormat="1" applyFont="1" applyAlignment="1">
      <alignment/>
    </xf>
    <xf numFmtId="49" fontId="73" fillId="0" borderId="0" xfId="0" applyNumberFormat="1" applyFont="1" applyAlignment="1">
      <alignment/>
    </xf>
    <xf numFmtId="0" fontId="75" fillId="0" borderId="0" xfId="54" applyNumberFormat="1" applyFont="1" applyFill="1" applyBorder="1" applyAlignment="1">
      <alignment/>
    </xf>
    <xf numFmtId="49" fontId="75" fillId="0" borderId="0" xfId="0" applyNumberFormat="1" applyFont="1" applyFill="1" applyBorder="1" applyAlignment="1">
      <alignment/>
    </xf>
    <xf numFmtId="0" fontId="72" fillId="0" borderId="0" xfId="54" applyNumberFormat="1" applyFont="1" applyAlignment="1">
      <alignment/>
    </xf>
    <xf numFmtId="0" fontId="74" fillId="0" borderId="0" xfId="54" applyNumberFormat="1" applyFont="1" applyAlignment="1">
      <alignment/>
    </xf>
    <xf numFmtId="0" fontId="74" fillId="0" borderId="0" xfId="54" applyNumberFormat="1" applyFont="1" applyBorder="1" applyAlignment="1">
      <alignment/>
    </xf>
    <xf numFmtId="49" fontId="74" fillId="0" borderId="0" xfId="0" applyNumberFormat="1" applyFont="1" applyBorder="1" applyAlignment="1">
      <alignment/>
    </xf>
    <xf numFmtId="9" fontId="74" fillId="0" borderId="0" xfId="54" applyFont="1" applyAlignment="1">
      <alignment vertical="center"/>
    </xf>
    <xf numFmtId="49" fontId="74" fillId="0" borderId="0" xfId="0" applyNumberFormat="1" applyFont="1" applyAlignment="1">
      <alignment vertical="center"/>
    </xf>
    <xf numFmtId="9" fontId="75" fillId="0" borderId="0" xfId="54" applyFont="1" applyAlignment="1">
      <alignment/>
    </xf>
    <xf numFmtId="49" fontId="74" fillId="0" borderId="0" xfId="0" applyNumberFormat="1" applyFont="1" applyAlignment="1">
      <alignment/>
    </xf>
    <xf numFmtId="0" fontId="74" fillId="0" borderId="0" xfId="54" applyNumberFormat="1" applyFont="1" applyAlignment="1">
      <alignment vertical="center"/>
    </xf>
    <xf numFmtId="0" fontId="75" fillId="0" borderId="0" xfId="0" applyFont="1" applyAlignment="1">
      <alignment/>
    </xf>
    <xf numFmtId="0" fontId="75" fillId="0" borderId="0" xfId="0" applyFont="1" applyFill="1" applyBorder="1" applyAlignment="1">
      <alignment/>
    </xf>
    <xf numFmtId="0" fontId="74" fillId="0" borderId="0" xfId="0" applyFont="1" applyAlignment="1">
      <alignment vertical="center"/>
    </xf>
    <xf numFmtId="49" fontId="75" fillId="0" borderId="0" xfId="0" applyNumberFormat="1" applyFont="1" applyAlignment="1">
      <alignment wrapText="1"/>
    </xf>
    <xf numFmtId="49" fontId="73" fillId="0" borderId="0" xfId="0" applyNumberFormat="1" applyFont="1" applyAlignment="1">
      <alignment wrapText="1"/>
    </xf>
    <xf numFmtId="49" fontId="75" fillId="0" borderId="0" xfId="0" applyNumberFormat="1" applyFont="1" applyFill="1" applyBorder="1" applyAlignment="1">
      <alignment wrapText="1"/>
    </xf>
    <xf numFmtId="49" fontId="74" fillId="0" borderId="0" xfId="0" applyNumberFormat="1" applyFont="1" applyBorder="1" applyAlignment="1">
      <alignment wrapText="1"/>
    </xf>
    <xf numFmtId="9" fontId="74" fillId="0" borderId="0" xfId="54" applyFont="1" applyAlignment="1">
      <alignment vertical="center" wrapText="1"/>
    </xf>
    <xf numFmtId="0" fontId="74" fillId="0" borderId="0" xfId="0" applyNumberFormat="1" applyFont="1" applyAlignment="1">
      <alignment wrapText="1"/>
    </xf>
    <xf numFmtId="2" fontId="74" fillId="0" borderId="0" xfId="0" applyNumberFormat="1" applyFont="1" applyFill="1" applyAlignment="1">
      <alignment wrapText="1"/>
    </xf>
    <xf numFmtId="0" fontId="74" fillId="0" borderId="0" xfId="0" applyNumberFormat="1" applyFont="1" applyFill="1" applyAlignment="1">
      <alignment wrapText="1"/>
    </xf>
    <xf numFmtId="9" fontId="74" fillId="0" borderId="0" xfId="54" applyFont="1" applyAlignment="1">
      <alignment horizontal="center" vertical="center" wrapText="1"/>
    </xf>
    <xf numFmtId="2" fontId="74" fillId="0" borderId="0" xfId="0" applyNumberFormat="1" applyFont="1" applyAlignment="1">
      <alignment wrapText="1"/>
    </xf>
    <xf numFmtId="2" fontId="75" fillId="0" borderId="0" xfId="0" applyNumberFormat="1" applyFont="1" applyAlignment="1">
      <alignment wrapText="1"/>
    </xf>
    <xf numFmtId="2" fontId="75" fillId="0" borderId="0" xfId="0" applyNumberFormat="1" applyFont="1" applyAlignment="1">
      <alignment/>
    </xf>
    <xf numFmtId="2" fontId="73" fillId="0" borderId="0" xfId="0" applyNumberFormat="1" applyFont="1" applyAlignment="1">
      <alignment/>
    </xf>
    <xf numFmtId="2" fontId="75" fillId="0" borderId="0" xfId="0" applyNumberFormat="1" applyFont="1" applyFill="1" applyBorder="1" applyAlignment="1">
      <alignment/>
    </xf>
    <xf numFmtId="2" fontId="72" fillId="0" borderId="0" xfId="0" applyNumberFormat="1" applyFont="1" applyAlignment="1">
      <alignment/>
    </xf>
    <xf numFmtId="2" fontId="74" fillId="0" borderId="0" xfId="0" applyNumberFormat="1" applyFont="1" applyAlignment="1">
      <alignment/>
    </xf>
    <xf numFmtId="2" fontId="74" fillId="0" borderId="0" xfId="0" applyNumberFormat="1" applyFont="1" applyBorder="1" applyAlignment="1">
      <alignment/>
    </xf>
    <xf numFmtId="192" fontId="74" fillId="0" borderId="0" xfId="54" applyNumberFormat="1" applyFont="1" applyAlignment="1">
      <alignment vertical="center"/>
    </xf>
    <xf numFmtId="0" fontId="75" fillId="0" borderId="0" xfId="0" applyFont="1" applyBorder="1" applyAlignment="1">
      <alignment/>
    </xf>
    <xf numFmtId="2" fontId="75"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775"/>
          <c:y val="0.02975"/>
          <c:w val="0.623"/>
          <c:h val="0.91"/>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Resumen!$F$13:$F$15</c:f>
              <c:strCache/>
            </c:strRef>
          </c:cat>
          <c:val>
            <c:numRef>
              <c:f>Resumen!$G$13:$G$15</c:f>
              <c:numCache/>
            </c:numRef>
          </c:val>
        </c:ser>
      </c:pie3DChart>
      <c:spPr>
        <a:noFill/>
        <a:ln>
          <a:noFill/>
        </a:ln>
      </c:spPr>
    </c:plotArea>
    <c:legend>
      <c:legendPos val="r"/>
      <c:layout>
        <c:manualLayout>
          <c:xMode val="edge"/>
          <c:yMode val="edge"/>
          <c:x val="0.67625"/>
          <c:y val="0.3175"/>
          <c:w val="0.3005"/>
          <c:h val="0.322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7"/>
      <c:rotY val="20"/>
      <c:depthPercent val="100"/>
      <c:rAngAx val="1"/>
    </c:view3D>
    <c:plotArea>
      <c:layout>
        <c:manualLayout>
          <c:xMode val="edge"/>
          <c:yMode val="edge"/>
          <c:x val="0.01475"/>
          <c:y val="0.025"/>
          <c:w val="0.96875"/>
          <c:h val="0.947"/>
        </c:manualLayout>
      </c:layout>
      <c:bar3D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Resumen!$I$21:$I$31</c:f>
              <c:numCache/>
            </c:numRef>
          </c:val>
          <c:shape val="box"/>
        </c:ser>
        <c:overlap val="100"/>
        <c:shape val="box"/>
        <c:axId val="43512582"/>
        <c:axId val="56068919"/>
      </c:bar3DChart>
      <c:catAx>
        <c:axId val="43512582"/>
        <c:scaling>
          <c:orientation val="minMax"/>
        </c:scaling>
        <c:axPos val="b"/>
        <c:delete val="0"/>
        <c:numFmt formatCode="General" sourceLinked="1"/>
        <c:majorTickMark val="out"/>
        <c:minorTickMark val="none"/>
        <c:tickLblPos val="nextTo"/>
        <c:spPr>
          <a:ln w="3175">
            <a:solidFill>
              <a:srgbClr val="808080"/>
            </a:solidFill>
          </a:ln>
        </c:spPr>
        <c:crossAx val="56068919"/>
        <c:crosses val="autoZero"/>
        <c:auto val="1"/>
        <c:lblOffset val="100"/>
        <c:tickLblSkip val="1"/>
        <c:noMultiLvlLbl val="0"/>
      </c:catAx>
      <c:valAx>
        <c:axId val="560689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1258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NIvel de Cumplimiento Controles</a:t>
            </a:r>
          </a:p>
        </c:rich>
      </c:tx>
      <c:layout>
        <c:manualLayout>
          <c:xMode val="factor"/>
          <c:yMode val="factor"/>
          <c:x val="-0.00075"/>
          <c:y val="-0.01525"/>
        </c:manualLayout>
      </c:layout>
      <c:spPr>
        <a:noFill/>
        <a:ln w="3175">
          <a:noFill/>
        </a:ln>
      </c:spPr>
    </c:title>
    <c:plotArea>
      <c:layout>
        <c:manualLayout>
          <c:xMode val="edge"/>
          <c:yMode val="edge"/>
          <c:x val="0.32275"/>
          <c:y val="0.1295"/>
          <c:w val="0.3535"/>
          <c:h val="0.801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cat>
            <c:strRef>
              <c:f>Resumen!$F$78:$F$88</c:f>
              <c:strCache/>
            </c:strRef>
          </c:cat>
          <c:val>
            <c:numRef>
              <c:f>Resumen!$G$78:$G$88</c:f>
              <c:numCache/>
            </c:numRef>
          </c:val>
        </c:ser>
        <c:axId val="34858224"/>
        <c:axId val="45288561"/>
      </c:radarChart>
      <c:catAx>
        <c:axId val="3485822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5288561"/>
        <c:crosses val="autoZero"/>
        <c:auto val="1"/>
        <c:lblOffset val="100"/>
        <c:tickLblSkip val="1"/>
        <c:noMultiLvlLbl val="0"/>
      </c:catAx>
      <c:valAx>
        <c:axId val="45288561"/>
        <c:scaling>
          <c:orientation val="minMax"/>
        </c:scaling>
        <c:axPos val="l"/>
        <c:majorGridlines>
          <c:spPr>
            <a:ln w="3175">
              <a:solidFill>
                <a:srgbClr val="808080"/>
              </a:solidFill>
            </a:ln>
          </c:spPr>
        </c:majorGridlines>
        <c:delete val="1"/>
        <c:majorTickMark val="none"/>
        <c:minorTickMark val="none"/>
        <c:tickLblPos val="none"/>
        <c:crossAx val="348582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Distribucion de Controles por Nivel de Madurez</a:t>
            </a:r>
          </a:p>
        </c:rich>
      </c:tx>
      <c:layout>
        <c:manualLayout>
          <c:xMode val="factor"/>
          <c:yMode val="factor"/>
          <c:x val="-0.001"/>
          <c:y val="-0.012"/>
        </c:manualLayout>
      </c:layout>
      <c:spPr>
        <a:noFill/>
        <a:ln w="3175">
          <a:noFill/>
        </a:ln>
      </c:spPr>
    </c:title>
    <c:view3D>
      <c:rotX val="30"/>
      <c:hPercent val="100"/>
      <c:rotY val="0"/>
      <c:depthPercent val="100"/>
      <c:rAngAx val="1"/>
    </c:view3D>
    <c:plotArea>
      <c:layout>
        <c:manualLayout>
          <c:xMode val="edge"/>
          <c:yMode val="edge"/>
          <c:x val="0.051"/>
          <c:y val="0.1805"/>
          <c:w val="0.54825"/>
          <c:h val="0.735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showLegendKey val="0"/>
            <c:showVal val="1"/>
            <c:showBubbleSize val="0"/>
            <c:showCatName val="0"/>
            <c:showSerName val="0"/>
            <c:showLeaderLines val="1"/>
            <c:showPercent val="0"/>
          </c:dLbls>
          <c:cat>
            <c:strRef>
              <c:f>Resumen!$N$26:$N$31</c:f>
              <c:strCache/>
            </c:strRef>
          </c:cat>
          <c:val>
            <c:numRef>
              <c:f>Resumen!$O$26:$O$31</c:f>
              <c:numCache/>
            </c:numRef>
          </c:val>
        </c:ser>
      </c:pie3DChart>
      <c:spPr>
        <a:noFill/>
        <a:ln>
          <a:noFill/>
        </a:ln>
      </c:spPr>
    </c:plotArea>
    <c:legend>
      <c:legendPos val="r"/>
      <c:layout>
        <c:manualLayout>
          <c:xMode val="edge"/>
          <c:yMode val="edge"/>
          <c:x val="0.65425"/>
          <c:y val="0.256"/>
          <c:w val="0.34075"/>
          <c:h val="0.579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chart" Target="/xl/charts/chart3.xml" /><Relationship Id="rId5"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12</xdr:row>
      <xdr:rowOff>76200</xdr:rowOff>
    </xdr:from>
    <xdr:to>
      <xdr:col>12</xdr:col>
      <xdr:colOff>714375</xdr:colOff>
      <xdr:row>15</xdr:row>
      <xdr:rowOff>9525</xdr:rowOff>
    </xdr:to>
    <xdr:graphicFrame>
      <xdr:nvGraphicFramePr>
        <xdr:cNvPr id="1" name="4 Gráfico"/>
        <xdr:cNvGraphicFramePr/>
      </xdr:nvGraphicFramePr>
      <xdr:xfrm>
        <a:off x="6286500" y="2209800"/>
        <a:ext cx="5029200" cy="2095500"/>
      </xdr:xfrm>
      <a:graphic>
        <a:graphicData uri="http://schemas.openxmlformats.org/drawingml/2006/chart">
          <c:chart xmlns:c="http://schemas.openxmlformats.org/drawingml/2006/chart" r:id="rId1"/>
        </a:graphicData>
      </a:graphic>
    </xdr:graphicFrame>
    <xdr:clientData/>
  </xdr:twoCellAnchor>
  <xdr:twoCellAnchor>
    <xdr:from>
      <xdr:col>5</xdr:col>
      <xdr:colOff>628650</xdr:colOff>
      <xdr:row>32</xdr:row>
      <xdr:rowOff>114300</xdr:rowOff>
    </xdr:from>
    <xdr:to>
      <xdr:col>8</xdr:col>
      <xdr:colOff>1133475</xdr:colOff>
      <xdr:row>53</xdr:row>
      <xdr:rowOff>38100</xdr:rowOff>
    </xdr:to>
    <xdr:graphicFrame>
      <xdr:nvGraphicFramePr>
        <xdr:cNvPr id="2" name="5 Gráfico"/>
        <xdr:cNvGraphicFramePr/>
      </xdr:nvGraphicFramePr>
      <xdr:xfrm>
        <a:off x="2047875" y="9791700"/>
        <a:ext cx="6248400" cy="382905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9525</xdr:colOff>
      <xdr:row>0</xdr:row>
      <xdr:rowOff>76200</xdr:rowOff>
    </xdr:from>
    <xdr:to>
      <xdr:col>5</xdr:col>
      <xdr:colOff>0</xdr:colOff>
      <xdr:row>5</xdr:row>
      <xdr:rowOff>180975</xdr:rowOff>
    </xdr:to>
    <xdr:pic>
      <xdr:nvPicPr>
        <xdr:cNvPr id="3" name="4 Imagen" descr="logo150.png"/>
        <xdr:cNvPicPr preferRelativeResize="1">
          <a:picLocks noChangeAspect="1"/>
        </xdr:cNvPicPr>
      </xdr:nvPicPr>
      <xdr:blipFill>
        <a:blip r:embed="rId3"/>
        <a:stretch>
          <a:fillRect/>
        </a:stretch>
      </xdr:blipFill>
      <xdr:spPr>
        <a:xfrm>
          <a:off x="419100" y="76200"/>
          <a:ext cx="1000125" cy="885825"/>
        </a:xfrm>
        <a:prstGeom prst="rect">
          <a:avLst/>
        </a:prstGeom>
        <a:noFill/>
        <a:ln w="9525" cmpd="sng">
          <a:noFill/>
        </a:ln>
      </xdr:spPr>
    </xdr:pic>
    <xdr:clientData/>
  </xdr:twoCellAnchor>
  <xdr:twoCellAnchor>
    <xdr:from>
      <xdr:col>0</xdr:col>
      <xdr:colOff>0</xdr:colOff>
      <xdr:row>74</xdr:row>
      <xdr:rowOff>133350</xdr:rowOff>
    </xdr:from>
    <xdr:to>
      <xdr:col>13</xdr:col>
      <xdr:colOff>2990850</xdr:colOff>
      <xdr:row>116</xdr:row>
      <xdr:rowOff>95250</xdr:rowOff>
    </xdr:to>
    <xdr:graphicFrame>
      <xdr:nvGraphicFramePr>
        <xdr:cNvPr id="4" name="5 Gráfico"/>
        <xdr:cNvGraphicFramePr/>
      </xdr:nvGraphicFramePr>
      <xdr:xfrm>
        <a:off x="0" y="17097375"/>
        <a:ext cx="14354175" cy="6657975"/>
      </xdr:xfrm>
      <a:graphic>
        <a:graphicData uri="http://schemas.openxmlformats.org/drawingml/2006/chart">
          <c:chart xmlns:c="http://schemas.openxmlformats.org/drawingml/2006/chart" r:id="rId4"/>
        </a:graphicData>
      </a:graphic>
    </xdr:graphicFrame>
    <xdr:clientData/>
  </xdr:twoCellAnchor>
  <xdr:twoCellAnchor>
    <xdr:from>
      <xdr:col>10</xdr:col>
      <xdr:colOff>676275</xdr:colOff>
      <xdr:row>31</xdr:row>
      <xdr:rowOff>228600</xdr:rowOff>
    </xdr:from>
    <xdr:to>
      <xdr:col>18</xdr:col>
      <xdr:colOff>542925</xdr:colOff>
      <xdr:row>54</xdr:row>
      <xdr:rowOff>47625</xdr:rowOff>
    </xdr:to>
    <xdr:graphicFrame>
      <xdr:nvGraphicFramePr>
        <xdr:cNvPr id="5" name="9 Gráfico"/>
        <xdr:cNvGraphicFramePr/>
      </xdr:nvGraphicFramePr>
      <xdr:xfrm>
        <a:off x="9753600" y="9677400"/>
        <a:ext cx="9572625" cy="4105275"/>
      </xdr:xfrm>
      <a:graphic>
        <a:graphicData uri="http://schemas.openxmlformats.org/drawingml/2006/chart">
          <c:chart xmlns:c="http://schemas.openxmlformats.org/drawingml/2006/chart" r:id="rId5"/>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76200</xdr:rowOff>
    </xdr:from>
    <xdr:to>
      <xdr:col>3</xdr:col>
      <xdr:colOff>428625</xdr:colOff>
      <xdr:row>5</xdr:row>
      <xdr:rowOff>171450</xdr:rowOff>
    </xdr:to>
    <xdr:pic>
      <xdr:nvPicPr>
        <xdr:cNvPr id="1" name="3 Imagen" descr="logo150.png"/>
        <xdr:cNvPicPr preferRelativeResize="1">
          <a:picLocks noChangeAspect="1"/>
        </xdr:cNvPicPr>
      </xdr:nvPicPr>
      <xdr:blipFill>
        <a:blip r:embed="rId1"/>
        <a:stretch>
          <a:fillRect/>
        </a:stretch>
      </xdr:blipFill>
      <xdr:spPr>
        <a:xfrm>
          <a:off x="466725" y="76200"/>
          <a:ext cx="1019175"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104775</xdr:rowOff>
    </xdr:from>
    <xdr:to>
      <xdr:col>3</xdr:col>
      <xdr:colOff>438150</xdr:colOff>
      <xdr:row>6</xdr:row>
      <xdr:rowOff>0</xdr:rowOff>
    </xdr:to>
    <xdr:pic>
      <xdr:nvPicPr>
        <xdr:cNvPr id="1" name="3 Imagen" descr="logo150.png"/>
        <xdr:cNvPicPr preferRelativeResize="1">
          <a:picLocks noChangeAspect="1"/>
        </xdr:cNvPicPr>
      </xdr:nvPicPr>
      <xdr:blipFill>
        <a:blip r:embed="rId1"/>
        <a:stretch>
          <a:fillRect/>
        </a:stretch>
      </xdr:blipFill>
      <xdr:spPr>
        <a:xfrm>
          <a:off x="447675" y="104775"/>
          <a:ext cx="1009650" cy="876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95250</xdr:rowOff>
    </xdr:from>
    <xdr:to>
      <xdr:col>3</xdr:col>
      <xdr:colOff>390525</xdr:colOff>
      <xdr:row>5</xdr:row>
      <xdr:rowOff>190500</xdr:rowOff>
    </xdr:to>
    <xdr:pic>
      <xdr:nvPicPr>
        <xdr:cNvPr id="1" name="3 Imagen" descr="logo150.png"/>
        <xdr:cNvPicPr preferRelativeResize="1">
          <a:picLocks noChangeAspect="1"/>
        </xdr:cNvPicPr>
      </xdr:nvPicPr>
      <xdr:blipFill>
        <a:blip r:embed="rId1"/>
        <a:stretch>
          <a:fillRect/>
        </a:stretch>
      </xdr:blipFill>
      <xdr:spPr>
        <a:xfrm>
          <a:off x="400050" y="95250"/>
          <a:ext cx="10096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1</xdr:row>
      <xdr:rowOff>9525</xdr:rowOff>
    </xdr:from>
    <xdr:to>
      <xdr:col>3</xdr:col>
      <xdr:colOff>447675</xdr:colOff>
      <xdr:row>6</xdr:row>
      <xdr:rowOff>66675</xdr:rowOff>
    </xdr:to>
    <xdr:pic>
      <xdr:nvPicPr>
        <xdr:cNvPr id="1" name="1 Imagen" descr="logo150.png"/>
        <xdr:cNvPicPr preferRelativeResize="1">
          <a:picLocks noChangeAspect="1"/>
        </xdr:cNvPicPr>
      </xdr:nvPicPr>
      <xdr:blipFill>
        <a:blip r:embed="rId1"/>
        <a:stretch>
          <a:fillRect/>
        </a:stretch>
      </xdr:blipFill>
      <xdr:spPr>
        <a:xfrm>
          <a:off x="552450" y="161925"/>
          <a:ext cx="10096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1</xdr:row>
      <xdr:rowOff>9525</xdr:rowOff>
    </xdr:from>
    <xdr:to>
      <xdr:col>3</xdr:col>
      <xdr:colOff>609600</xdr:colOff>
      <xdr:row>6</xdr:row>
      <xdr:rowOff>66675</xdr:rowOff>
    </xdr:to>
    <xdr:pic>
      <xdr:nvPicPr>
        <xdr:cNvPr id="1" name="1 Imagen" descr="logo150.png"/>
        <xdr:cNvPicPr preferRelativeResize="1">
          <a:picLocks noChangeAspect="1"/>
        </xdr:cNvPicPr>
      </xdr:nvPicPr>
      <xdr:blipFill>
        <a:blip r:embed="rId1"/>
        <a:stretch>
          <a:fillRect/>
        </a:stretch>
      </xdr:blipFill>
      <xdr:spPr>
        <a:xfrm>
          <a:off x="762000" y="171450"/>
          <a:ext cx="10001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76200</xdr:rowOff>
    </xdr:from>
    <xdr:to>
      <xdr:col>3</xdr:col>
      <xdr:colOff>409575</xdr:colOff>
      <xdr:row>5</xdr:row>
      <xdr:rowOff>171450</xdr:rowOff>
    </xdr:to>
    <xdr:pic>
      <xdr:nvPicPr>
        <xdr:cNvPr id="1" name="3 Imagen" descr="logo150.png"/>
        <xdr:cNvPicPr preferRelativeResize="1">
          <a:picLocks noChangeAspect="1"/>
        </xdr:cNvPicPr>
      </xdr:nvPicPr>
      <xdr:blipFill>
        <a:blip r:embed="rId1"/>
        <a:stretch>
          <a:fillRect/>
        </a:stretch>
      </xdr:blipFill>
      <xdr:spPr>
        <a:xfrm>
          <a:off x="419100" y="76200"/>
          <a:ext cx="100965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66675</xdr:rowOff>
    </xdr:from>
    <xdr:to>
      <xdr:col>3</xdr:col>
      <xdr:colOff>533400</xdr:colOff>
      <xdr:row>5</xdr:row>
      <xdr:rowOff>161925</xdr:rowOff>
    </xdr:to>
    <xdr:pic>
      <xdr:nvPicPr>
        <xdr:cNvPr id="1" name="3 Imagen" descr="logo150.png"/>
        <xdr:cNvPicPr preferRelativeResize="1">
          <a:picLocks noChangeAspect="1"/>
        </xdr:cNvPicPr>
      </xdr:nvPicPr>
      <xdr:blipFill>
        <a:blip r:embed="rId1"/>
        <a:stretch>
          <a:fillRect/>
        </a:stretch>
      </xdr:blipFill>
      <xdr:spPr>
        <a:xfrm>
          <a:off x="581025" y="66675"/>
          <a:ext cx="100965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76200</xdr:rowOff>
    </xdr:from>
    <xdr:to>
      <xdr:col>3</xdr:col>
      <xdr:colOff>409575</xdr:colOff>
      <xdr:row>5</xdr:row>
      <xdr:rowOff>171450</xdr:rowOff>
    </xdr:to>
    <xdr:pic>
      <xdr:nvPicPr>
        <xdr:cNvPr id="1" name="3 Imagen" descr="logo150.png"/>
        <xdr:cNvPicPr preferRelativeResize="1">
          <a:picLocks noChangeAspect="1"/>
        </xdr:cNvPicPr>
      </xdr:nvPicPr>
      <xdr:blipFill>
        <a:blip r:embed="rId1"/>
        <a:stretch>
          <a:fillRect/>
        </a:stretch>
      </xdr:blipFill>
      <xdr:spPr>
        <a:xfrm>
          <a:off x="447675" y="76200"/>
          <a:ext cx="101917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85725</xdr:rowOff>
    </xdr:from>
    <xdr:to>
      <xdr:col>3</xdr:col>
      <xdr:colOff>533400</xdr:colOff>
      <xdr:row>5</xdr:row>
      <xdr:rowOff>180975</xdr:rowOff>
    </xdr:to>
    <xdr:pic>
      <xdr:nvPicPr>
        <xdr:cNvPr id="1" name="3 Imagen" descr="logo150.png"/>
        <xdr:cNvPicPr preferRelativeResize="1">
          <a:picLocks noChangeAspect="1"/>
        </xdr:cNvPicPr>
      </xdr:nvPicPr>
      <xdr:blipFill>
        <a:blip r:embed="rId1"/>
        <a:stretch>
          <a:fillRect/>
        </a:stretch>
      </xdr:blipFill>
      <xdr:spPr>
        <a:xfrm>
          <a:off x="581025" y="85725"/>
          <a:ext cx="100965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85725</xdr:rowOff>
    </xdr:from>
    <xdr:to>
      <xdr:col>3</xdr:col>
      <xdr:colOff>523875</xdr:colOff>
      <xdr:row>5</xdr:row>
      <xdr:rowOff>180975</xdr:rowOff>
    </xdr:to>
    <xdr:pic>
      <xdr:nvPicPr>
        <xdr:cNvPr id="1" name="3 Imagen" descr="logo150.png"/>
        <xdr:cNvPicPr preferRelativeResize="1">
          <a:picLocks noChangeAspect="1"/>
        </xdr:cNvPicPr>
      </xdr:nvPicPr>
      <xdr:blipFill>
        <a:blip r:embed="rId1"/>
        <a:stretch>
          <a:fillRect/>
        </a:stretch>
      </xdr:blipFill>
      <xdr:spPr>
        <a:xfrm>
          <a:off x="542925" y="85725"/>
          <a:ext cx="100012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85725</xdr:rowOff>
    </xdr:from>
    <xdr:to>
      <xdr:col>3</xdr:col>
      <xdr:colOff>476250</xdr:colOff>
      <xdr:row>5</xdr:row>
      <xdr:rowOff>180975</xdr:rowOff>
    </xdr:to>
    <xdr:pic>
      <xdr:nvPicPr>
        <xdr:cNvPr id="1" name="3 Imagen" descr="logo150.png"/>
        <xdr:cNvPicPr preferRelativeResize="1">
          <a:picLocks noChangeAspect="1"/>
        </xdr:cNvPicPr>
      </xdr:nvPicPr>
      <xdr:blipFill>
        <a:blip r:embed="rId1"/>
        <a:stretch>
          <a:fillRect/>
        </a:stretch>
      </xdr:blipFill>
      <xdr:spPr>
        <a:xfrm>
          <a:off x="523875" y="85725"/>
          <a:ext cx="10096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8"/>
  <sheetViews>
    <sheetView zoomScale="76" zoomScaleNormal="76" zoomScalePageLayoutView="0" workbookViewId="0" topLeftCell="G1">
      <pane ySplit="6" topLeftCell="A80" activePane="bottomLeft" state="frozen"/>
      <selection pane="topLeft" activeCell="A1" sqref="A1"/>
      <selection pane="bottomLeft" activeCell="K52" sqref="K52"/>
    </sheetView>
  </sheetViews>
  <sheetFormatPr defaultColWidth="11.421875" defaultRowHeight="12.75"/>
  <cols>
    <col min="1" max="1" width="2.28125" style="1" customWidth="1"/>
    <col min="2" max="2" width="3.8515625" style="1" customWidth="1"/>
    <col min="3" max="3" width="3.140625" style="1" customWidth="1"/>
    <col min="4" max="4" width="6.7109375" style="1" customWidth="1"/>
    <col min="5" max="5" width="5.28125" style="1" customWidth="1"/>
    <col min="6" max="6" width="56.421875" style="1" bestFit="1" customWidth="1"/>
    <col min="7" max="7" width="13.7109375" style="16" customWidth="1"/>
    <col min="8" max="8" width="16.00390625" style="1" bestFit="1" customWidth="1"/>
    <col min="9" max="9" width="26.421875" style="1" bestFit="1" customWidth="1"/>
    <col min="10" max="10" width="2.28125" style="1" customWidth="1"/>
    <col min="11" max="13" width="11.421875" style="1" customWidth="1"/>
    <col min="14" max="14" width="65.57421875" style="1" customWidth="1"/>
    <col min="15" max="16384" width="11.421875" style="1" customWidth="1"/>
  </cols>
  <sheetData>
    <row r="1" spans="1:14" ht="12.75" customHeight="1">
      <c r="A1" s="140" t="s">
        <v>696</v>
      </c>
      <c r="B1" s="141"/>
      <c r="C1" s="141"/>
      <c r="D1" s="141"/>
      <c r="E1" s="141"/>
      <c r="F1" s="141"/>
      <c r="G1" s="141"/>
      <c r="H1" s="141"/>
      <c r="I1" s="141"/>
      <c r="J1" s="141"/>
      <c r="K1" s="141"/>
      <c r="L1" s="141"/>
      <c r="M1" s="141"/>
      <c r="N1" s="141"/>
    </row>
    <row r="2" spans="1:14" s="58" customFormat="1" ht="15.75" customHeight="1">
      <c r="A2" s="142"/>
      <c r="B2" s="143"/>
      <c r="C2" s="143"/>
      <c r="D2" s="143"/>
      <c r="E2" s="143"/>
      <c r="F2" s="143"/>
      <c r="G2" s="143"/>
      <c r="H2" s="143"/>
      <c r="I2" s="143"/>
      <c r="J2" s="143"/>
      <c r="K2" s="143"/>
      <c r="L2" s="143"/>
      <c r="M2" s="143"/>
      <c r="N2" s="143"/>
    </row>
    <row r="3" spans="1:14" s="58" customFormat="1" ht="9" customHeight="1">
      <c r="A3" s="142"/>
      <c r="B3" s="143"/>
      <c r="C3" s="143"/>
      <c r="D3" s="143"/>
      <c r="E3" s="143"/>
      <c r="F3" s="143"/>
      <c r="G3" s="143"/>
      <c r="H3" s="143"/>
      <c r="I3" s="143"/>
      <c r="J3" s="143"/>
      <c r="K3" s="143"/>
      <c r="L3" s="143"/>
      <c r="M3" s="143"/>
      <c r="N3" s="143"/>
    </row>
    <row r="4" spans="1:14" s="58" customFormat="1" ht="15.75" customHeight="1">
      <c r="A4" s="142"/>
      <c r="B4" s="143"/>
      <c r="C4" s="143"/>
      <c r="D4" s="143"/>
      <c r="E4" s="143"/>
      <c r="F4" s="143"/>
      <c r="G4" s="143"/>
      <c r="H4" s="143"/>
      <c r="I4" s="143"/>
      <c r="J4" s="143"/>
      <c r="K4" s="143"/>
      <c r="L4" s="143"/>
      <c r="M4" s="143"/>
      <c r="N4" s="143"/>
    </row>
    <row r="5" spans="1:14" s="58" customFormat="1" ht="8.25" customHeight="1">
      <c r="A5" s="142"/>
      <c r="B5" s="143"/>
      <c r="C5" s="143"/>
      <c r="D5" s="143"/>
      <c r="E5" s="143"/>
      <c r="F5" s="143"/>
      <c r="G5" s="143"/>
      <c r="H5" s="143"/>
      <c r="I5" s="143"/>
      <c r="J5" s="143"/>
      <c r="K5" s="143"/>
      <c r="L5" s="143"/>
      <c r="M5" s="143"/>
      <c r="N5" s="143"/>
    </row>
    <row r="6" spans="1:14" s="58" customFormat="1" ht="24.75" customHeight="1" thickBot="1">
      <c r="A6" s="144"/>
      <c r="B6" s="145"/>
      <c r="C6" s="145"/>
      <c r="D6" s="145"/>
      <c r="E6" s="145"/>
      <c r="F6" s="145"/>
      <c r="G6" s="145"/>
      <c r="H6" s="145"/>
      <c r="I6" s="145"/>
      <c r="J6" s="145"/>
      <c r="K6" s="145"/>
      <c r="L6" s="145"/>
      <c r="M6" s="145"/>
      <c r="N6" s="145"/>
    </row>
    <row r="7" spans="1:10" ht="12">
      <c r="A7" s="146"/>
      <c r="B7" s="146"/>
      <c r="C7" s="146"/>
      <c r="D7" s="146"/>
      <c r="E7" s="146"/>
      <c r="F7" s="146"/>
      <c r="G7" s="146"/>
      <c r="H7" s="146"/>
      <c r="I7" s="146"/>
      <c r="J7" s="146"/>
    </row>
    <row r="8" spans="1:10" ht="12">
      <c r="A8" s="147"/>
      <c r="B8" s="147"/>
      <c r="C8" s="147"/>
      <c r="D8" s="147"/>
      <c r="E8" s="147"/>
      <c r="F8" s="147"/>
      <c r="G8" s="147"/>
      <c r="H8" s="147"/>
      <c r="I8" s="147"/>
      <c r="J8" s="147"/>
    </row>
    <row r="10" spans="2:9" s="61" customFormat="1" ht="18" customHeight="1">
      <c r="B10" s="14"/>
      <c r="C10" s="14"/>
      <c r="E10" s="200" t="s">
        <v>670</v>
      </c>
      <c r="F10" s="200"/>
      <c r="G10" s="200"/>
      <c r="H10" s="200"/>
      <c r="I10" s="200"/>
    </row>
    <row r="11" ht="13.5" customHeight="1"/>
    <row r="12" spans="2:9" s="68" customFormat="1" ht="13.5" thickBot="1">
      <c r="B12" s="63"/>
      <c r="C12" s="63"/>
      <c r="D12" s="63"/>
      <c r="E12" s="63"/>
      <c r="F12" s="63"/>
      <c r="G12" s="64"/>
      <c r="H12" s="63"/>
      <c r="I12" s="63"/>
    </row>
    <row r="13" spans="2:9" s="2" customFormat="1" ht="60" customHeight="1">
      <c r="B13" s="114"/>
      <c r="C13" s="115"/>
      <c r="D13" s="116"/>
      <c r="E13" s="117"/>
      <c r="F13" s="123" t="s">
        <v>671</v>
      </c>
      <c r="G13" s="126">
        <v>131</v>
      </c>
      <c r="H13" s="118"/>
      <c r="I13" s="115"/>
    </row>
    <row r="14" spans="2:9" s="2" customFormat="1" ht="60" customHeight="1">
      <c r="B14" s="114"/>
      <c r="C14" s="115"/>
      <c r="D14" s="116"/>
      <c r="E14" s="117"/>
      <c r="F14" s="124" t="s">
        <v>672</v>
      </c>
      <c r="G14" s="127">
        <v>2</v>
      </c>
      <c r="H14" s="118"/>
      <c r="I14" s="115"/>
    </row>
    <row r="15" spans="2:9" s="2" customFormat="1" ht="50.25" customHeight="1" thickBot="1">
      <c r="B15" s="115"/>
      <c r="C15" s="115"/>
      <c r="D15" s="116"/>
      <c r="E15" s="117"/>
      <c r="F15" s="125" t="s">
        <v>673</v>
      </c>
      <c r="G15" s="128">
        <v>0</v>
      </c>
      <c r="H15" s="119"/>
      <c r="I15" s="120"/>
    </row>
    <row r="16" spans="2:9" s="2" customFormat="1" ht="11.25">
      <c r="B16" s="86"/>
      <c r="C16" s="86"/>
      <c r="D16" s="87"/>
      <c r="E16" s="87"/>
      <c r="F16" s="88"/>
      <c r="G16" s="89"/>
      <c r="H16" s="90"/>
      <c r="I16" s="91"/>
    </row>
    <row r="17" s="2" customFormat="1" ht="11.25">
      <c r="G17" s="15"/>
    </row>
    <row r="18" s="2" customFormat="1" ht="11.25">
      <c r="G18" s="15"/>
    </row>
    <row r="19" s="2" customFormat="1" ht="12" thickBot="1">
      <c r="G19" s="15"/>
    </row>
    <row r="20" spans="6:14" ht="30" customHeight="1">
      <c r="F20" s="197" t="s">
        <v>687</v>
      </c>
      <c r="G20" s="198" t="s">
        <v>685</v>
      </c>
      <c r="H20" s="199" t="s">
        <v>686</v>
      </c>
      <c r="I20" s="199" t="s">
        <v>688</v>
      </c>
      <c r="L20" s="200" t="s">
        <v>329</v>
      </c>
      <c r="M20" s="200"/>
      <c r="N20" s="200"/>
    </row>
    <row r="21" spans="6:14" ht="30" customHeight="1">
      <c r="F21" s="173" t="s">
        <v>674</v>
      </c>
      <c r="G21" s="174">
        <v>2</v>
      </c>
      <c r="H21" s="175">
        <v>0</v>
      </c>
      <c r="I21" s="129">
        <v>0.5</v>
      </c>
      <c r="L21" s="137" t="s">
        <v>505</v>
      </c>
      <c r="M21" s="137"/>
      <c r="N21" s="137"/>
    </row>
    <row r="22" spans="6:14" ht="30" customHeight="1">
      <c r="F22" s="176" t="s">
        <v>675</v>
      </c>
      <c r="G22" s="174">
        <v>11</v>
      </c>
      <c r="H22" s="175">
        <v>0</v>
      </c>
      <c r="I22" s="129">
        <v>0.96</v>
      </c>
      <c r="L22" s="138" t="s">
        <v>506</v>
      </c>
      <c r="M22" s="138"/>
      <c r="N22" s="138"/>
    </row>
    <row r="23" spans="6:14" ht="30" customHeight="1">
      <c r="F23" s="176" t="s">
        <v>676</v>
      </c>
      <c r="G23" s="174">
        <v>5</v>
      </c>
      <c r="H23" s="175">
        <v>0</v>
      </c>
      <c r="I23" s="129">
        <v>0.71</v>
      </c>
      <c r="L23" s="139"/>
      <c r="M23" s="139"/>
      <c r="N23" s="139"/>
    </row>
    <row r="24" spans="6:15" ht="30" customHeight="1">
      <c r="F24" s="176" t="s">
        <v>677</v>
      </c>
      <c r="G24" s="174">
        <v>9</v>
      </c>
      <c r="H24" s="175">
        <v>0</v>
      </c>
      <c r="I24" s="129">
        <v>0.77</v>
      </c>
      <c r="L24" s="201" t="s">
        <v>330</v>
      </c>
      <c r="M24" s="202" t="s">
        <v>698</v>
      </c>
      <c r="N24" s="203" t="s">
        <v>504</v>
      </c>
      <c r="O24" s="204" t="s">
        <v>714</v>
      </c>
    </row>
    <row r="25" spans="6:15" ht="30" customHeight="1">
      <c r="F25" s="176" t="s">
        <v>678</v>
      </c>
      <c r="G25" s="174">
        <v>13</v>
      </c>
      <c r="H25" s="175">
        <v>0</v>
      </c>
      <c r="I25" s="129">
        <v>0.86</v>
      </c>
      <c r="L25" s="205"/>
      <c r="M25" s="206"/>
      <c r="N25" s="207" t="s">
        <v>365</v>
      </c>
      <c r="O25" s="208"/>
    </row>
    <row r="26" spans="6:15" ht="30" customHeight="1">
      <c r="F26" s="176" t="s">
        <v>679</v>
      </c>
      <c r="G26" s="174">
        <v>29</v>
      </c>
      <c r="H26" s="175">
        <v>2</v>
      </c>
      <c r="I26" s="129">
        <v>0.69</v>
      </c>
      <c r="L26" s="132">
        <v>0</v>
      </c>
      <c r="M26" s="133">
        <v>0</v>
      </c>
      <c r="N26" s="195" t="s">
        <v>368</v>
      </c>
      <c r="O26" s="193">
        <v>0</v>
      </c>
    </row>
    <row r="27" spans="6:15" ht="30" customHeight="1">
      <c r="F27" s="176" t="s">
        <v>680</v>
      </c>
      <c r="G27" s="174">
        <v>25</v>
      </c>
      <c r="H27" s="175">
        <v>0</v>
      </c>
      <c r="I27" s="129">
        <v>0.56</v>
      </c>
      <c r="L27" s="132">
        <v>1</v>
      </c>
      <c r="M27" s="133">
        <v>0.1</v>
      </c>
      <c r="N27" s="192" t="s">
        <v>366</v>
      </c>
      <c r="O27" s="194">
        <v>21</v>
      </c>
    </row>
    <row r="28" spans="6:15" ht="30" customHeight="1">
      <c r="F28" s="176" t="s">
        <v>681</v>
      </c>
      <c r="G28" s="174">
        <v>16</v>
      </c>
      <c r="H28" s="175">
        <v>0</v>
      </c>
      <c r="I28" s="129">
        <v>0.52</v>
      </c>
      <c r="L28" s="132">
        <v>2</v>
      </c>
      <c r="M28" s="133">
        <v>0.5</v>
      </c>
      <c r="N28" s="195" t="s">
        <v>367</v>
      </c>
      <c r="O28" s="194">
        <v>43</v>
      </c>
    </row>
    <row r="29" spans="6:15" ht="30" customHeight="1">
      <c r="F29" s="176" t="s">
        <v>682</v>
      </c>
      <c r="G29" s="174">
        <v>5</v>
      </c>
      <c r="H29" s="175">
        <v>0</v>
      </c>
      <c r="I29" s="129">
        <v>0.27</v>
      </c>
      <c r="L29" s="131">
        <v>3</v>
      </c>
      <c r="M29" s="134">
        <v>0.9</v>
      </c>
      <c r="N29" s="196" t="s">
        <v>310</v>
      </c>
      <c r="O29" s="194">
        <v>56</v>
      </c>
    </row>
    <row r="30" spans="6:15" ht="30" customHeight="1">
      <c r="F30" s="176" t="s">
        <v>683</v>
      </c>
      <c r="G30" s="174">
        <v>5</v>
      </c>
      <c r="H30" s="175">
        <v>0</v>
      </c>
      <c r="I30" s="129">
        <v>0.34</v>
      </c>
      <c r="L30" s="132">
        <v>4</v>
      </c>
      <c r="M30" s="133">
        <v>0.95</v>
      </c>
      <c r="N30" s="192" t="s">
        <v>311</v>
      </c>
      <c r="O30" s="194">
        <v>10</v>
      </c>
    </row>
    <row r="31" spans="6:15" ht="30" customHeight="1" thickBot="1">
      <c r="F31" s="177" t="s">
        <v>684</v>
      </c>
      <c r="G31" s="178">
        <v>10</v>
      </c>
      <c r="H31" s="179">
        <v>0</v>
      </c>
      <c r="I31" s="129">
        <v>0.53</v>
      </c>
      <c r="L31" s="132">
        <v>5</v>
      </c>
      <c r="M31" s="133">
        <v>1</v>
      </c>
      <c r="N31" s="192" t="s">
        <v>312</v>
      </c>
      <c r="O31" s="194">
        <v>2</v>
      </c>
    </row>
    <row r="32" ht="18.75" customHeight="1"/>
    <row r="34" ht="15" customHeight="1"/>
    <row r="36" ht="15.75">
      <c r="J36" s="130"/>
    </row>
    <row r="37" ht="12">
      <c r="L37" s="132"/>
    </row>
    <row r="38" spans="12:13" ht="12.75" customHeight="1">
      <c r="L38" s="132"/>
      <c r="M38"/>
    </row>
    <row r="39" spans="12:13" ht="12" customHeight="1">
      <c r="L39" s="132"/>
      <c r="M39"/>
    </row>
    <row r="40" spans="12:13" ht="12.75" customHeight="1">
      <c r="L40" s="131"/>
      <c r="M40"/>
    </row>
    <row r="41" spans="12:13" ht="24" customHeight="1">
      <c r="L41" s="132"/>
      <c r="M41"/>
    </row>
    <row r="42" spans="12:13" ht="12" customHeight="1">
      <c r="L42" s="132"/>
      <c r="M42"/>
    </row>
    <row r="43" ht="12.75" customHeight="1"/>
    <row r="45" ht="12.75" customHeight="1"/>
    <row r="50" ht="38.25" customHeight="1"/>
    <row r="76" ht="12.75" thickBot="1"/>
    <row r="77" spans="6:9" ht="12">
      <c r="F77" s="121" t="s">
        <v>687</v>
      </c>
      <c r="G77" s="122" t="s">
        <v>688</v>
      </c>
      <c r="H77" s="122"/>
      <c r="I77" s="122"/>
    </row>
    <row r="78" spans="6:9" ht="12">
      <c r="F78" s="173" t="s">
        <v>674</v>
      </c>
      <c r="G78" s="129">
        <v>0.5</v>
      </c>
      <c r="H78" s="175"/>
      <c r="I78" s="129"/>
    </row>
    <row r="79" spans="6:9" ht="12">
      <c r="F79" s="176" t="s">
        <v>675</v>
      </c>
      <c r="G79" s="129">
        <v>0.96</v>
      </c>
      <c r="H79" s="175"/>
      <c r="I79" s="129"/>
    </row>
    <row r="80" spans="6:9" ht="12">
      <c r="F80" s="176" t="s">
        <v>676</v>
      </c>
      <c r="G80" s="129">
        <v>0.71</v>
      </c>
      <c r="H80" s="175"/>
      <c r="I80" s="129"/>
    </row>
    <row r="81" spans="6:9" ht="12">
      <c r="F81" s="176" t="s">
        <v>677</v>
      </c>
      <c r="G81" s="129">
        <v>0.77</v>
      </c>
      <c r="H81" s="175"/>
      <c r="I81" s="129"/>
    </row>
    <row r="82" spans="6:9" ht="12">
      <c r="F82" s="176" t="s">
        <v>678</v>
      </c>
      <c r="G82" s="129">
        <v>0.86</v>
      </c>
      <c r="H82" s="175"/>
      <c r="I82" s="129"/>
    </row>
    <row r="83" spans="6:9" ht="12">
      <c r="F83" s="176" t="s">
        <v>679</v>
      </c>
      <c r="G83" s="129">
        <v>0.69</v>
      </c>
      <c r="H83" s="175"/>
      <c r="I83" s="129"/>
    </row>
    <row r="84" spans="6:9" ht="12">
      <c r="F84" s="176" t="s">
        <v>680</v>
      </c>
      <c r="G84" s="129">
        <v>0.56</v>
      </c>
      <c r="H84" s="175"/>
      <c r="I84" s="129"/>
    </row>
    <row r="85" spans="6:9" ht="12">
      <c r="F85" s="176" t="s">
        <v>681</v>
      </c>
      <c r="G85" s="129">
        <v>0.52</v>
      </c>
      <c r="H85" s="175"/>
      <c r="I85" s="129"/>
    </row>
    <row r="86" spans="6:9" ht="12">
      <c r="F86" s="176" t="s">
        <v>682</v>
      </c>
      <c r="G86" s="129">
        <v>0.27</v>
      </c>
      <c r="H86" s="175"/>
      <c r="I86" s="129"/>
    </row>
    <row r="87" spans="6:9" ht="12">
      <c r="F87" s="176" t="s">
        <v>683</v>
      </c>
      <c r="G87" s="129">
        <v>0.34</v>
      </c>
      <c r="H87" s="175"/>
      <c r="I87" s="129"/>
    </row>
    <row r="88" spans="6:9" ht="12.75" thickBot="1">
      <c r="F88" s="177" t="s">
        <v>684</v>
      </c>
      <c r="G88" s="129">
        <v>0.53</v>
      </c>
      <c r="H88" s="179"/>
      <c r="I88" s="129"/>
    </row>
  </sheetData>
  <sheetProtection/>
  <mergeCells count="10">
    <mergeCell ref="O24:O25"/>
    <mergeCell ref="A1:N6"/>
    <mergeCell ref="E10:I10"/>
    <mergeCell ref="A7:J7"/>
    <mergeCell ref="A8:J8"/>
    <mergeCell ref="L20:N20"/>
    <mergeCell ref="L21:N21"/>
    <mergeCell ref="L24:L25"/>
    <mergeCell ref="M24:M25"/>
    <mergeCell ref="L22:N23"/>
  </mergeCells>
  <printOptions/>
  <pageMargins left="0.1968503937007874" right="0.1968503937007874" top="0.5905511811023623" bottom="0.5905511811023623" header="0" footer="0"/>
  <pageSetup fitToHeight="0" horizontalDpi="600" verticalDpi="600" orientation="landscape" scale="50"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83"/>
  <sheetViews>
    <sheetView zoomScale="90" zoomScaleNormal="90" zoomScalePageLayoutView="0" workbookViewId="0" topLeftCell="A1">
      <pane xSplit="4" ySplit="15" topLeftCell="E18"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6.8515625" style="0" customWidth="1"/>
    <col min="6" max="6" width="50.7109375" style="0" customWidth="1"/>
    <col min="7" max="7" width="13.7109375" style="13" bestFit="1" customWidth="1"/>
    <col min="8" max="8" width="40.7109375" style="0" customWidth="1"/>
    <col min="9" max="9" width="20.8515625" style="0" customWidth="1"/>
    <col min="10" max="10" width="2.28125" style="0" customWidth="1"/>
    <col min="11" max="11" width="11.421875" style="246" customWidth="1"/>
    <col min="12" max="12" width="11.421875" style="183" customWidth="1"/>
  </cols>
  <sheetData>
    <row r="1" spans="1:10" ht="12.75">
      <c r="A1" s="147"/>
      <c r="B1" s="147"/>
      <c r="C1" s="147"/>
      <c r="D1" s="147"/>
      <c r="E1" s="147"/>
      <c r="F1" s="147"/>
      <c r="G1" s="147"/>
      <c r="H1" s="147"/>
      <c r="I1" s="147"/>
      <c r="J1" s="147"/>
    </row>
    <row r="2" spans="1:12" s="58" customFormat="1" ht="15.75">
      <c r="A2" s="163" t="s">
        <v>709</v>
      </c>
      <c r="B2" s="163"/>
      <c r="C2" s="163"/>
      <c r="D2" s="163"/>
      <c r="E2" s="163"/>
      <c r="F2" s="163"/>
      <c r="G2" s="163"/>
      <c r="H2" s="163"/>
      <c r="I2" s="163"/>
      <c r="J2" s="163"/>
      <c r="K2" s="247"/>
      <c r="L2" s="184"/>
    </row>
    <row r="3" spans="1:12" s="58" customFormat="1" ht="9" customHeight="1">
      <c r="A3" s="164"/>
      <c r="B3" s="164"/>
      <c r="C3" s="164"/>
      <c r="D3" s="164"/>
      <c r="E3" s="164"/>
      <c r="F3" s="164"/>
      <c r="G3" s="164"/>
      <c r="H3" s="164"/>
      <c r="I3" s="164"/>
      <c r="J3" s="164"/>
      <c r="K3" s="247"/>
      <c r="L3" s="184"/>
    </row>
    <row r="4" spans="1:12" s="58" customFormat="1" ht="15.75">
      <c r="A4" s="165" t="s">
        <v>500</v>
      </c>
      <c r="B4" s="165"/>
      <c r="C4" s="165"/>
      <c r="D4" s="165"/>
      <c r="E4" s="165"/>
      <c r="F4" s="165"/>
      <c r="G4" s="165"/>
      <c r="H4" s="165"/>
      <c r="I4" s="165"/>
      <c r="J4" s="165"/>
      <c r="K4" s="247"/>
      <c r="L4" s="184"/>
    </row>
    <row r="5" spans="1:12" s="58" customFormat="1" ht="8.25" customHeight="1">
      <c r="A5" s="164"/>
      <c r="B5" s="164"/>
      <c r="C5" s="164"/>
      <c r="D5" s="164"/>
      <c r="E5" s="164"/>
      <c r="F5" s="164"/>
      <c r="G5" s="164"/>
      <c r="H5" s="164"/>
      <c r="I5" s="164"/>
      <c r="J5" s="164"/>
      <c r="K5" s="247"/>
      <c r="L5" s="184"/>
    </row>
    <row r="6" spans="1:12" s="58" customFormat="1" ht="15.75">
      <c r="A6" s="166" t="s">
        <v>501</v>
      </c>
      <c r="B6" s="166"/>
      <c r="C6" s="166"/>
      <c r="D6" s="166"/>
      <c r="E6" s="166"/>
      <c r="F6" s="166"/>
      <c r="G6" s="166"/>
      <c r="H6" s="166"/>
      <c r="I6" s="166"/>
      <c r="J6" s="166"/>
      <c r="K6" s="247"/>
      <c r="L6" s="184"/>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5" customFormat="1" ht="18" customHeight="1">
      <c r="B10" s="14"/>
      <c r="C10" s="14"/>
      <c r="D10" s="156" t="s">
        <v>74</v>
      </c>
      <c r="E10" s="156"/>
      <c r="F10" s="156"/>
      <c r="G10" s="156"/>
      <c r="K10" s="254"/>
      <c r="L10" s="191"/>
    </row>
    <row r="11" ht="13.5" thickBot="1"/>
    <row r="12" spans="2:12" s="1" customFormat="1" ht="12.75" customHeight="1">
      <c r="B12" s="152" t="s">
        <v>328</v>
      </c>
      <c r="C12" s="161" t="s">
        <v>393</v>
      </c>
      <c r="D12" s="150" t="s">
        <v>282</v>
      </c>
      <c r="E12" s="154" t="s">
        <v>502</v>
      </c>
      <c r="F12" s="159" t="s">
        <v>283</v>
      </c>
      <c r="G12" s="157" t="s">
        <v>504</v>
      </c>
      <c r="H12" s="154" t="s">
        <v>507</v>
      </c>
      <c r="I12" s="154" t="s">
        <v>284</v>
      </c>
      <c r="K12" s="249"/>
      <c r="L12" s="186"/>
    </row>
    <row r="13" spans="2:12" s="2" customFormat="1" ht="12" customHeight="1" thickBot="1">
      <c r="B13" s="153"/>
      <c r="C13" s="162"/>
      <c r="D13" s="151"/>
      <c r="E13" s="155"/>
      <c r="F13" s="160"/>
      <c r="G13" s="158"/>
      <c r="H13" s="155"/>
      <c r="I13" s="155"/>
      <c r="K13" s="250"/>
      <c r="L13" s="187"/>
    </row>
    <row r="14" spans="2:12" s="68" customFormat="1" ht="12.75">
      <c r="B14" s="63"/>
      <c r="C14" s="63"/>
      <c r="D14" s="63"/>
      <c r="E14" s="63"/>
      <c r="F14" s="63"/>
      <c r="G14" s="64"/>
      <c r="H14" s="63"/>
      <c r="I14" s="63"/>
      <c r="K14" s="251"/>
      <c r="L14" s="188"/>
    </row>
    <row r="15" spans="2:12" s="15" customFormat="1" ht="21.75" customHeight="1">
      <c r="B15" s="99">
        <v>9.1</v>
      </c>
      <c r="C15" s="99">
        <v>13.1</v>
      </c>
      <c r="D15" s="148" t="s">
        <v>76</v>
      </c>
      <c r="E15" s="148"/>
      <c r="F15" s="148"/>
      <c r="G15" s="149"/>
      <c r="H15" s="149"/>
      <c r="I15" s="149"/>
      <c r="K15" s="227">
        <f>+L16*0.5</f>
        <v>0.15</v>
      </c>
      <c r="L15" s="189"/>
    </row>
    <row r="16" spans="2:12" s="2" customFormat="1" ht="73.5" customHeight="1">
      <c r="B16" s="113" t="s">
        <v>170</v>
      </c>
      <c r="C16" s="97" t="s">
        <v>75</v>
      </c>
      <c r="D16" s="97" t="s">
        <v>78</v>
      </c>
      <c r="E16" s="48" t="s">
        <v>503</v>
      </c>
      <c r="F16" s="51" t="s">
        <v>647</v>
      </c>
      <c r="G16" s="43">
        <v>2</v>
      </c>
      <c r="H16" s="10" t="s">
        <v>646</v>
      </c>
      <c r="I16" s="10"/>
      <c r="K16" s="250">
        <v>0.5</v>
      </c>
      <c r="L16" s="187">
        <f>+SUM(K16:K17)/2</f>
        <v>0.3</v>
      </c>
    </row>
    <row r="17" spans="2:12" s="2" customFormat="1" ht="60.75" customHeight="1">
      <c r="B17" s="97" t="s">
        <v>171</v>
      </c>
      <c r="C17" s="97" t="s">
        <v>77</v>
      </c>
      <c r="D17" s="97" t="s">
        <v>79</v>
      </c>
      <c r="E17" s="48" t="s">
        <v>503</v>
      </c>
      <c r="F17" s="51" t="s">
        <v>648</v>
      </c>
      <c r="G17" s="43">
        <v>1</v>
      </c>
      <c r="H17" s="10" t="s">
        <v>649</v>
      </c>
      <c r="I17" s="10"/>
      <c r="K17" s="250">
        <v>0.1</v>
      </c>
      <c r="L17" s="187"/>
    </row>
    <row r="18" spans="2:12" s="15" customFormat="1" ht="21.75" customHeight="1">
      <c r="B18" s="99">
        <v>9.2</v>
      </c>
      <c r="C18" s="99">
        <v>13.2</v>
      </c>
      <c r="D18" s="168" t="s">
        <v>80</v>
      </c>
      <c r="E18" s="169"/>
      <c r="F18" s="169"/>
      <c r="G18" s="171"/>
      <c r="H18" s="171"/>
      <c r="I18" s="172"/>
      <c r="K18" s="227">
        <f>+L19*0.5</f>
        <v>0.11666666666666665</v>
      </c>
      <c r="L18" s="189"/>
    </row>
    <row r="19" spans="2:12" s="2" customFormat="1" ht="64.5" customHeight="1">
      <c r="B19" s="97" t="s">
        <v>419</v>
      </c>
      <c r="C19" s="97" t="s">
        <v>81</v>
      </c>
      <c r="D19" s="97" t="s">
        <v>84</v>
      </c>
      <c r="E19" s="48" t="s">
        <v>503</v>
      </c>
      <c r="F19" s="106" t="s">
        <v>650</v>
      </c>
      <c r="G19" s="12">
        <v>1</v>
      </c>
      <c r="H19" s="5" t="s">
        <v>651</v>
      </c>
      <c r="I19" s="5"/>
      <c r="K19" s="250">
        <v>0.1</v>
      </c>
      <c r="L19" s="187">
        <f>+SUM(K19:K21)/3</f>
        <v>0.2333333333333333</v>
      </c>
    </row>
    <row r="20" spans="2:12" s="2" customFormat="1" ht="57.75" customHeight="1">
      <c r="B20" s="97" t="s">
        <v>420</v>
      </c>
      <c r="C20" s="97" t="s">
        <v>82</v>
      </c>
      <c r="D20" s="97" t="s">
        <v>85</v>
      </c>
      <c r="E20" s="48" t="s">
        <v>503</v>
      </c>
      <c r="F20" s="106" t="s">
        <v>652</v>
      </c>
      <c r="G20" s="12">
        <v>2</v>
      </c>
      <c r="H20" s="5" t="s">
        <v>653</v>
      </c>
      <c r="I20" s="5"/>
      <c r="K20" s="250">
        <v>0.5</v>
      </c>
      <c r="L20" s="187"/>
    </row>
    <row r="21" spans="2:12" s="2" customFormat="1" ht="54.75" customHeight="1">
      <c r="B21" s="97" t="s">
        <v>421</v>
      </c>
      <c r="C21" s="97" t="s">
        <v>83</v>
      </c>
      <c r="D21" s="97" t="s">
        <v>180</v>
      </c>
      <c r="E21" s="48" t="s">
        <v>503</v>
      </c>
      <c r="F21" s="5" t="s">
        <v>654</v>
      </c>
      <c r="G21" s="12">
        <v>1</v>
      </c>
      <c r="H21" s="5" t="s">
        <v>141</v>
      </c>
      <c r="I21" s="5"/>
      <c r="K21" s="250">
        <v>0.1</v>
      </c>
      <c r="L21" s="187"/>
    </row>
    <row r="22" spans="7:12" s="2" customFormat="1" ht="11.25">
      <c r="G22" s="19"/>
      <c r="K22" s="250"/>
      <c r="L22" s="187"/>
    </row>
    <row r="23" spans="7:12" s="2" customFormat="1" ht="11.25">
      <c r="G23" s="19"/>
      <c r="K23" s="250"/>
      <c r="L23" s="187"/>
    </row>
    <row r="24" spans="7:12" s="2" customFormat="1" ht="11.25">
      <c r="G24" s="19"/>
      <c r="K24" s="250"/>
      <c r="L24" s="187"/>
    </row>
    <row r="25" spans="7:12" s="2" customFormat="1" ht="11.25">
      <c r="G25" s="19"/>
      <c r="K25" s="250"/>
      <c r="L25" s="187"/>
    </row>
    <row r="26" spans="7:12" s="2" customFormat="1" ht="11.25">
      <c r="G26" s="19"/>
      <c r="K26" s="250"/>
      <c r="L26" s="187"/>
    </row>
    <row r="27" spans="7:12" s="2" customFormat="1" ht="11.25">
      <c r="G27" s="19"/>
      <c r="K27" s="250"/>
      <c r="L27" s="187"/>
    </row>
    <row r="28" spans="7:12" s="2" customFormat="1" ht="11.25">
      <c r="G28" s="19"/>
      <c r="K28" s="250"/>
      <c r="L28" s="187"/>
    </row>
    <row r="29" spans="7:12" s="2" customFormat="1" ht="11.25">
      <c r="G29" s="19"/>
      <c r="K29" s="250"/>
      <c r="L29" s="187"/>
    </row>
    <row r="30" spans="7:12" s="2" customFormat="1" ht="11.25">
      <c r="G30" s="19"/>
      <c r="K30" s="250"/>
      <c r="L30" s="187"/>
    </row>
    <row r="31" spans="7:12" s="2" customFormat="1" ht="11.25">
      <c r="G31" s="19"/>
      <c r="K31" s="250"/>
      <c r="L31" s="187"/>
    </row>
    <row r="32" spans="7:12" s="2" customFormat="1" ht="11.25">
      <c r="G32" s="19"/>
      <c r="K32" s="250"/>
      <c r="L32" s="187"/>
    </row>
    <row r="33" spans="7:12" s="2" customFormat="1" ht="11.25">
      <c r="G33" s="19"/>
      <c r="K33" s="250"/>
      <c r="L33" s="187"/>
    </row>
    <row r="34" spans="7:12" s="2" customFormat="1" ht="11.25">
      <c r="G34" s="19"/>
      <c r="K34" s="250"/>
      <c r="L34" s="187"/>
    </row>
    <row r="35" spans="7:12" s="2" customFormat="1" ht="11.25">
      <c r="G35" s="19"/>
      <c r="K35" s="250"/>
      <c r="L35" s="187"/>
    </row>
    <row r="36" spans="7:12" s="2" customFormat="1" ht="11.25">
      <c r="G36" s="19"/>
      <c r="K36" s="250"/>
      <c r="L36" s="187"/>
    </row>
    <row r="37" spans="7:12" s="2" customFormat="1" ht="11.25">
      <c r="G37" s="19"/>
      <c r="K37" s="250"/>
      <c r="L37" s="187"/>
    </row>
    <row r="38" spans="7:12" s="2" customFormat="1" ht="11.25">
      <c r="G38" s="19"/>
      <c r="K38" s="250"/>
      <c r="L38" s="187"/>
    </row>
    <row r="39" spans="7:12" s="2" customFormat="1" ht="11.25">
      <c r="G39" s="19"/>
      <c r="K39" s="250"/>
      <c r="L39" s="187"/>
    </row>
    <row r="40" spans="7:12" s="2" customFormat="1" ht="11.25">
      <c r="G40" s="19"/>
      <c r="K40" s="250"/>
      <c r="L40" s="187"/>
    </row>
    <row r="41" spans="7:12" s="2" customFormat="1" ht="11.25">
      <c r="G41" s="19"/>
      <c r="K41" s="250"/>
      <c r="L41" s="187"/>
    </row>
    <row r="42" spans="7:12" s="2" customFormat="1" ht="11.25">
      <c r="G42" s="19"/>
      <c r="K42" s="250"/>
      <c r="L42" s="187"/>
    </row>
    <row r="43" spans="7:12" s="2" customFormat="1" ht="11.25">
      <c r="G43" s="19"/>
      <c r="K43" s="250"/>
      <c r="L43" s="187"/>
    </row>
    <row r="44" spans="7:12" s="2" customFormat="1" ht="11.25">
      <c r="G44" s="19"/>
      <c r="K44" s="250"/>
      <c r="L44" s="187"/>
    </row>
    <row r="45" spans="7:12" s="2" customFormat="1" ht="11.25">
      <c r="G45" s="19"/>
      <c r="K45" s="250"/>
      <c r="L45" s="187"/>
    </row>
    <row r="46" spans="7:12" s="2" customFormat="1" ht="11.25">
      <c r="G46" s="19"/>
      <c r="K46" s="250"/>
      <c r="L46" s="187"/>
    </row>
    <row r="47" spans="7:12" s="2" customFormat="1" ht="11.25">
      <c r="G47" s="19"/>
      <c r="K47" s="250"/>
      <c r="L47" s="187"/>
    </row>
    <row r="48" spans="7:12" s="2" customFormat="1" ht="11.25">
      <c r="G48" s="19"/>
      <c r="K48" s="250"/>
      <c r="L48" s="187"/>
    </row>
    <row r="49" spans="7:12" s="2" customFormat="1" ht="11.25">
      <c r="G49" s="19"/>
      <c r="K49" s="250"/>
      <c r="L49" s="187"/>
    </row>
    <row r="50" spans="7:12" s="2" customFormat="1" ht="11.25">
      <c r="G50" s="19"/>
      <c r="K50" s="250"/>
      <c r="L50" s="187"/>
    </row>
    <row r="51" spans="7:12" s="2" customFormat="1" ht="11.25">
      <c r="G51" s="19"/>
      <c r="K51" s="250"/>
      <c r="L51" s="187"/>
    </row>
    <row r="52" spans="7:12" s="2" customFormat="1" ht="11.25">
      <c r="G52" s="19"/>
      <c r="K52" s="250"/>
      <c r="L52" s="187"/>
    </row>
    <row r="53" spans="7:12" s="2" customFormat="1" ht="11.25">
      <c r="G53" s="19"/>
      <c r="K53" s="250"/>
      <c r="L53" s="187"/>
    </row>
    <row r="54" spans="7:12" s="2" customFormat="1" ht="11.25">
      <c r="G54" s="19"/>
      <c r="K54" s="250"/>
      <c r="L54" s="187"/>
    </row>
    <row r="55" spans="7:12" s="2" customFormat="1" ht="11.25">
      <c r="G55" s="19"/>
      <c r="K55" s="250"/>
      <c r="L55" s="187"/>
    </row>
    <row r="56" spans="7:12" s="2" customFormat="1" ht="11.25">
      <c r="G56" s="19"/>
      <c r="K56" s="250"/>
      <c r="L56" s="187"/>
    </row>
    <row r="57" spans="7:12" s="2" customFormat="1" ht="11.25">
      <c r="G57" s="19"/>
      <c r="K57" s="250"/>
      <c r="L57" s="187"/>
    </row>
    <row r="58" spans="7:12" s="2" customFormat="1" ht="11.25">
      <c r="G58" s="19"/>
      <c r="K58" s="250"/>
      <c r="L58" s="187"/>
    </row>
    <row r="59" spans="7:12" s="2" customFormat="1" ht="11.25">
      <c r="G59" s="19"/>
      <c r="K59" s="250"/>
      <c r="L59" s="187"/>
    </row>
    <row r="60" spans="7:12" s="2" customFormat="1" ht="11.25">
      <c r="G60" s="19"/>
      <c r="K60" s="250"/>
      <c r="L60" s="187"/>
    </row>
    <row r="61" spans="7:12" s="2" customFormat="1" ht="11.25">
      <c r="G61" s="19"/>
      <c r="K61" s="250"/>
      <c r="L61" s="187"/>
    </row>
    <row r="62" spans="7:12" s="2" customFormat="1" ht="11.25">
      <c r="G62" s="19"/>
      <c r="K62" s="250"/>
      <c r="L62" s="187"/>
    </row>
    <row r="63" spans="7:12" s="2" customFormat="1" ht="11.25">
      <c r="G63" s="19"/>
      <c r="K63" s="250"/>
      <c r="L63" s="187"/>
    </row>
    <row r="64" spans="7:12" s="2" customFormat="1" ht="11.25">
      <c r="G64" s="19"/>
      <c r="K64" s="250"/>
      <c r="L64" s="187"/>
    </row>
    <row r="65" spans="7:12" s="2" customFormat="1" ht="11.25">
      <c r="G65" s="19"/>
      <c r="K65" s="250"/>
      <c r="L65" s="187"/>
    </row>
    <row r="66" spans="7:12" s="2" customFormat="1" ht="11.25">
      <c r="G66" s="19"/>
      <c r="K66" s="250"/>
      <c r="L66" s="187"/>
    </row>
    <row r="67" spans="7:12" s="2" customFormat="1" ht="11.25">
      <c r="G67" s="19"/>
      <c r="K67" s="250"/>
      <c r="L67" s="187"/>
    </row>
    <row r="68" spans="7:12" s="2" customFormat="1" ht="11.25">
      <c r="G68" s="19"/>
      <c r="K68" s="250"/>
      <c r="L68" s="187"/>
    </row>
    <row r="69" spans="7:12" s="2" customFormat="1" ht="11.25">
      <c r="G69" s="19"/>
      <c r="K69" s="250"/>
      <c r="L69" s="187"/>
    </row>
    <row r="70" spans="7:12" s="2" customFormat="1" ht="11.25">
      <c r="G70" s="19"/>
      <c r="K70" s="250"/>
      <c r="L70" s="187"/>
    </row>
    <row r="71" spans="7:12" s="2" customFormat="1" ht="11.25">
      <c r="G71" s="19"/>
      <c r="K71" s="250"/>
      <c r="L71" s="187"/>
    </row>
    <row r="72" spans="7:12" s="2" customFormat="1" ht="11.25">
      <c r="G72" s="19"/>
      <c r="K72" s="250"/>
      <c r="L72" s="187"/>
    </row>
    <row r="73" spans="7:12" s="2" customFormat="1" ht="11.25">
      <c r="G73" s="19"/>
      <c r="K73" s="250"/>
      <c r="L73" s="187"/>
    </row>
    <row r="74" spans="7:12" s="2" customFormat="1" ht="11.25">
      <c r="G74" s="19"/>
      <c r="K74" s="250"/>
      <c r="L74" s="187"/>
    </row>
    <row r="75" spans="7:12" s="2" customFormat="1" ht="11.25">
      <c r="G75" s="19"/>
      <c r="K75" s="250"/>
      <c r="L75" s="187"/>
    </row>
    <row r="76" spans="7:12" s="2" customFormat="1" ht="11.25">
      <c r="G76" s="19"/>
      <c r="K76" s="250"/>
      <c r="L76" s="187"/>
    </row>
    <row r="77" spans="7:12" s="2" customFormat="1" ht="11.25">
      <c r="G77" s="19"/>
      <c r="K77" s="250"/>
      <c r="L77" s="187"/>
    </row>
    <row r="78" spans="7:12" s="2" customFormat="1" ht="11.25">
      <c r="G78" s="19"/>
      <c r="K78" s="250"/>
      <c r="L78" s="187"/>
    </row>
    <row r="79" spans="7:12" s="2" customFormat="1" ht="11.25">
      <c r="G79" s="19"/>
      <c r="K79" s="250"/>
      <c r="L79" s="187"/>
    </row>
    <row r="80" spans="7:12" s="2" customFormat="1" ht="11.25">
      <c r="G80" s="19"/>
      <c r="K80" s="250"/>
      <c r="L80" s="187"/>
    </row>
    <row r="81" spans="7:12" s="2" customFormat="1" ht="11.25">
      <c r="G81" s="19"/>
      <c r="K81" s="250"/>
      <c r="L81" s="187"/>
    </row>
    <row r="82" spans="7:12" s="2" customFormat="1" ht="11.25">
      <c r="G82" s="19"/>
      <c r="K82" s="250"/>
      <c r="L82" s="187"/>
    </row>
    <row r="83" spans="4:12" s="2" customFormat="1" ht="12.75">
      <c r="D83"/>
      <c r="E83"/>
      <c r="F83"/>
      <c r="G83" s="13"/>
      <c r="H83"/>
      <c r="I83"/>
      <c r="K83" s="250"/>
      <c r="L83" s="187"/>
    </row>
  </sheetData>
  <sheetProtection/>
  <mergeCells count="21">
    <mergeCell ref="D10:G10"/>
    <mergeCell ref="G12:G13"/>
    <mergeCell ref="F12:F13"/>
    <mergeCell ref="E12:E13"/>
    <mergeCell ref="A7:J7"/>
    <mergeCell ref="A8:J8"/>
    <mergeCell ref="I12:I13"/>
    <mergeCell ref="D18:F18"/>
    <mergeCell ref="G18:I18"/>
    <mergeCell ref="D15:F15"/>
    <mergeCell ref="G15:I15"/>
    <mergeCell ref="D12:D13"/>
    <mergeCell ref="B12:B13"/>
    <mergeCell ref="H12:H13"/>
    <mergeCell ref="C12:C13"/>
    <mergeCell ref="A1:J1"/>
    <mergeCell ref="A2:J2"/>
    <mergeCell ref="A3:J3"/>
    <mergeCell ref="A4:J4"/>
    <mergeCell ref="A5:J5"/>
    <mergeCell ref="A6:J6"/>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zoomScale="90" zoomScaleNormal="90" zoomScalePageLayoutView="0" workbookViewId="0" topLeftCell="A1">
      <pane xSplit="4" ySplit="15" topLeftCell="E17"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0" customWidth="1"/>
    <col min="7" max="7" width="13.7109375" style="18" bestFit="1" customWidth="1"/>
    <col min="8" max="8" width="40.7109375" style="0" customWidth="1"/>
    <col min="9" max="9" width="20.8515625" style="0" customWidth="1"/>
    <col min="10" max="10" width="2.28125" style="0" customWidth="1"/>
    <col min="11" max="11" width="11.421875" style="232" customWidth="1"/>
  </cols>
  <sheetData>
    <row r="1" spans="1:10" ht="12.75">
      <c r="A1" s="147"/>
      <c r="B1" s="147"/>
      <c r="C1" s="147"/>
      <c r="D1" s="147"/>
      <c r="E1" s="147"/>
      <c r="F1" s="147"/>
      <c r="G1" s="147"/>
      <c r="H1" s="147"/>
      <c r="I1" s="147"/>
      <c r="J1" s="147"/>
    </row>
    <row r="2" spans="1:11" s="58" customFormat="1" ht="15.75">
      <c r="A2" s="163" t="s">
        <v>699</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1" s="75" customFormat="1" ht="18" customHeight="1">
      <c r="B10" s="14"/>
      <c r="C10" s="14"/>
      <c r="D10" s="156" t="s">
        <v>86</v>
      </c>
      <c r="E10" s="156"/>
      <c r="F10" s="156"/>
      <c r="G10" s="156"/>
      <c r="H10" s="156"/>
      <c r="I10" s="156"/>
      <c r="K10" s="253"/>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11" s="68" customFormat="1" ht="12.75">
      <c r="B14" s="63"/>
      <c r="C14" s="63"/>
      <c r="D14" s="63"/>
      <c r="E14" s="63"/>
      <c r="F14" s="63"/>
      <c r="G14" s="64"/>
      <c r="H14" s="63"/>
      <c r="I14" s="63"/>
      <c r="K14" s="213"/>
    </row>
    <row r="15" spans="2:11" s="15" customFormat="1" ht="21.75" customHeight="1">
      <c r="B15" s="99">
        <v>10.1</v>
      </c>
      <c r="C15" s="99">
        <v>14.1</v>
      </c>
      <c r="D15" s="148" t="s">
        <v>346</v>
      </c>
      <c r="E15" s="148"/>
      <c r="F15" s="148"/>
      <c r="G15" s="149"/>
      <c r="H15" s="149"/>
      <c r="I15" s="149"/>
      <c r="K15" s="227">
        <f>+L16*1</f>
        <v>0.34</v>
      </c>
    </row>
    <row r="16" spans="2:12" s="2" customFormat="1" ht="63" customHeight="1">
      <c r="B16" s="53" t="s">
        <v>260</v>
      </c>
      <c r="C16" s="53" t="s">
        <v>87</v>
      </c>
      <c r="D16" s="52" t="s">
        <v>92</v>
      </c>
      <c r="E16" s="48" t="s">
        <v>503</v>
      </c>
      <c r="F16" s="10" t="s">
        <v>655</v>
      </c>
      <c r="G16" s="43">
        <v>2</v>
      </c>
      <c r="H16" s="10" t="s">
        <v>656</v>
      </c>
      <c r="I16" s="10"/>
      <c r="K16" s="212">
        <v>0.5</v>
      </c>
      <c r="L16" s="15">
        <f>+SUM(K16:K20)/5</f>
        <v>0.34</v>
      </c>
    </row>
    <row r="17" spans="2:11" s="2" customFormat="1" ht="50.25" customHeight="1">
      <c r="B17" s="53" t="s">
        <v>262</v>
      </c>
      <c r="C17" s="53" t="s">
        <v>88</v>
      </c>
      <c r="D17" s="4" t="s">
        <v>172</v>
      </c>
      <c r="E17" s="48" t="s">
        <v>503</v>
      </c>
      <c r="F17" s="10" t="s">
        <v>657</v>
      </c>
      <c r="G17" s="43">
        <v>2</v>
      </c>
      <c r="H17" s="5" t="s">
        <v>658</v>
      </c>
      <c r="I17" s="5"/>
      <c r="K17" s="212">
        <v>0.5</v>
      </c>
    </row>
    <row r="18" spans="2:11" s="2" customFormat="1" ht="40.5" customHeight="1">
      <c r="B18" s="53" t="s">
        <v>263</v>
      </c>
      <c r="C18" s="53" t="s">
        <v>89</v>
      </c>
      <c r="D18" s="4" t="s">
        <v>93</v>
      </c>
      <c r="E18" s="48" t="s">
        <v>503</v>
      </c>
      <c r="F18" s="10" t="s">
        <v>659</v>
      </c>
      <c r="G18" s="43">
        <v>2</v>
      </c>
      <c r="H18" s="5" t="s">
        <v>142</v>
      </c>
      <c r="I18" s="5"/>
      <c r="K18" s="212">
        <v>0.5</v>
      </c>
    </row>
    <row r="19" spans="2:11" s="2" customFormat="1" ht="40.5" customHeight="1">
      <c r="B19" s="53" t="s">
        <v>265</v>
      </c>
      <c r="C19" s="53" t="s">
        <v>90</v>
      </c>
      <c r="D19" s="4" t="s">
        <v>256</v>
      </c>
      <c r="E19" s="48" t="s">
        <v>503</v>
      </c>
      <c r="F19" s="10" t="s">
        <v>660</v>
      </c>
      <c r="G19" s="43">
        <v>1</v>
      </c>
      <c r="H19" s="5" t="s">
        <v>143</v>
      </c>
      <c r="I19" s="5"/>
      <c r="K19" s="212">
        <v>0.1</v>
      </c>
    </row>
    <row r="20" spans="2:11" s="2" customFormat="1" ht="60" customHeight="1">
      <c r="B20" s="53" t="s">
        <v>267</v>
      </c>
      <c r="C20" s="53" t="s">
        <v>91</v>
      </c>
      <c r="D20" s="4" t="s">
        <v>258</v>
      </c>
      <c r="E20" s="48" t="s">
        <v>503</v>
      </c>
      <c r="F20" s="10" t="s">
        <v>144</v>
      </c>
      <c r="G20" s="43">
        <v>1</v>
      </c>
      <c r="H20" s="5" t="s">
        <v>145</v>
      </c>
      <c r="I20" s="5"/>
      <c r="K20" s="212">
        <v>0.1</v>
      </c>
    </row>
  </sheetData>
  <sheetProtection/>
  <mergeCells count="19">
    <mergeCell ref="F12:F13"/>
    <mergeCell ref="G12:G13"/>
    <mergeCell ref="A6:J6"/>
    <mergeCell ref="A7:J7"/>
    <mergeCell ref="A8:J8"/>
    <mergeCell ref="D10:I10"/>
    <mergeCell ref="H12:H13"/>
    <mergeCell ref="I12:I13"/>
    <mergeCell ref="E12:E13"/>
    <mergeCell ref="G15:I15"/>
    <mergeCell ref="D15:F15"/>
    <mergeCell ref="D12:D13"/>
    <mergeCell ref="A1:J1"/>
    <mergeCell ref="A2:J2"/>
    <mergeCell ref="A3:J3"/>
    <mergeCell ref="A4:J4"/>
    <mergeCell ref="C12:C13"/>
    <mergeCell ref="A5:J5"/>
    <mergeCell ref="B12:B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L37"/>
  <sheetViews>
    <sheetView tabSelected="1" zoomScale="90" zoomScaleNormal="90" zoomScalePageLayoutView="0" workbookViewId="0" topLeftCell="A1">
      <pane xSplit="4" ySplit="15" topLeftCell="E16" activePane="bottomRight" state="frozen"/>
      <selection pane="topLeft" activeCell="A14" sqref="A14"/>
      <selection pane="topRight" activeCell="A14" sqref="A14"/>
      <selection pane="bottomLeft" activeCell="A14" sqref="A14"/>
      <selection pane="bottomRight" activeCell="A1" sqref="A1:J1"/>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0" customWidth="1"/>
    <col min="7" max="7" width="13.7109375" style="18" bestFit="1" customWidth="1"/>
    <col min="8" max="8" width="40.7109375" style="0" customWidth="1"/>
    <col min="9" max="9" width="20.8515625" style="0" customWidth="1"/>
    <col min="10" max="10" width="2.28125" style="0" customWidth="1"/>
    <col min="11" max="11" width="11.421875" style="232" customWidth="1"/>
  </cols>
  <sheetData>
    <row r="1" spans="1:10" ht="12.75">
      <c r="A1" s="147"/>
      <c r="B1" s="147"/>
      <c r="C1" s="147"/>
      <c r="D1" s="147"/>
      <c r="E1" s="147"/>
      <c r="F1" s="147"/>
      <c r="G1" s="147"/>
      <c r="H1" s="147"/>
      <c r="I1" s="147"/>
      <c r="J1" s="147"/>
    </row>
    <row r="2" spans="1:11" s="58" customFormat="1" ht="15.75">
      <c r="A2" s="163" t="s">
        <v>699</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1" s="75" customFormat="1" ht="18" customHeight="1">
      <c r="B10" s="14"/>
      <c r="C10" s="14"/>
      <c r="D10" s="156" t="s">
        <v>94</v>
      </c>
      <c r="E10" s="156"/>
      <c r="F10" s="156"/>
      <c r="G10" s="156"/>
      <c r="K10" s="253"/>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11" s="68" customFormat="1" ht="12.75">
      <c r="B14" s="63"/>
      <c r="C14" s="63"/>
      <c r="D14" s="63"/>
      <c r="E14" s="63"/>
      <c r="F14" s="63"/>
      <c r="G14" s="64"/>
      <c r="H14" s="63"/>
      <c r="I14" s="63"/>
      <c r="K14" s="213"/>
    </row>
    <row r="15" spans="2:11" s="15" customFormat="1" ht="20.25" customHeight="1">
      <c r="B15" s="99">
        <v>11.1</v>
      </c>
      <c r="C15" s="99">
        <v>15.1</v>
      </c>
      <c r="D15" s="148" t="s">
        <v>259</v>
      </c>
      <c r="E15" s="148"/>
      <c r="F15" s="148"/>
      <c r="G15" s="149"/>
      <c r="H15" s="149"/>
      <c r="I15" s="149"/>
      <c r="K15" s="227">
        <f>+L16*0.33</f>
        <v>0.25575</v>
      </c>
    </row>
    <row r="16" spans="2:12" s="2" customFormat="1" ht="33.75" customHeight="1">
      <c r="B16" s="53" t="s">
        <v>5</v>
      </c>
      <c r="C16" s="53" t="s">
        <v>100</v>
      </c>
      <c r="D16" s="52" t="s">
        <v>261</v>
      </c>
      <c r="E16" s="48" t="s">
        <v>503</v>
      </c>
      <c r="F16" s="106" t="s">
        <v>114</v>
      </c>
      <c r="G16" s="43">
        <v>4</v>
      </c>
      <c r="H16" s="10" t="s">
        <v>146</v>
      </c>
      <c r="I16" s="10"/>
      <c r="K16" s="212">
        <v>0.95</v>
      </c>
      <c r="L16" s="2">
        <f>+SUM(K16:K21)/6</f>
        <v>0.7749999999999999</v>
      </c>
    </row>
    <row r="17" spans="2:11" s="2" customFormat="1" ht="40.5" customHeight="1">
      <c r="B17" s="53" t="s">
        <v>95</v>
      </c>
      <c r="C17" s="53" t="s">
        <v>101</v>
      </c>
      <c r="D17" s="40" t="s">
        <v>195</v>
      </c>
      <c r="E17" s="48" t="s">
        <v>503</v>
      </c>
      <c r="F17" s="106" t="s">
        <v>114</v>
      </c>
      <c r="G17" s="43">
        <v>3</v>
      </c>
      <c r="H17" s="5" t="s">
        <v>147</v>
      </c>
      <c r="I17" s="5"/>
      <c r="K17" s="212">
        <v>0.9</v>
      </c>
    </row>
    <row r="18" spans="2:11" s="2" customFormat="1" ht="81.75" customHeight="1">
      <c r="B18" s="53" t="s">
        <v>96</v>
      </c>
      <c r="C18" s="53" t="s">
        <v>102</v>
      </c>
      <c r="D18" s="4" t="s">
        <v>264</v>
      </c>
      <c r="E18" s="48" t="s">
        <v>503</v>
      </c>
      <c r="F18" s="5" t="s">
        <v>148</v>
      </c>
      <c r="G18" s="43">
        <v>3</v>
      </c>
      <c r="H18" s="5" t="s">
        <v>149</v>
      </c>
      <c r="I18" s="5" t="s">
        <v>661</v>
      </c>
      <c r="K18" s="212">
        <v>0.9</v>
      </c>
    </row>
    <row r="19" spans="2:11" s="2" customFormat="1" ht="38.25" customHeight="1">
      <c r="B19" s="53" t="s">
        <v>97</v>
      </c>
      <c r="C19" s="53" t="s">
        <v>103</v>
      </c>
      <c r="D19" s="4" t="s">
        <v>266</v>
      </c>
      <c r="E19" s="48" t="s">
        <v>503</v>
      </c>
      <c r="F19" s="106" t="s">
        <v>114</v>
      </c>
      <c r="G19" s="12">
        <v>3</v>
      </c>
      <c r="H19" s="10" t="s">
        <v>662</v>
      </c>
      <c r="I19" s="5"/>
      <c r="K19" s="212">
        <v>0.9</v>
      </c>
    </row>
    <row r="20" spans="2:11" s="2" customFormat="1" ht="40.5" customHeight="1">
      <c r="B20" s="53" t="s">
        <v>98</v>
      </c>
      <c r="C20" s="53" t="s">
        <v>104</v>
      </c>
      <c r="D20" s="40" t="s">
        <v>179</v>
      </c>
      <c r="E20" s="48" t="s">
        <v>503</v>
      </c>
      <c r="F20" s="106" t="s">
        <v>114</v>
      </c>
      <c r="G20" s="12">
        <v>3</v>
      </c>
      <c r="H20" s="5" t="s">
        <v>150</v>
      </c>
      <c r="I20" s="5"/>
      <c r="K20" s="212">
        <v>0.9</v>
      </c>
    </row>
    <row r="21" spans="2:11" s="2" customFormat="1" ht="36" customHeight="1">
      <c r="B21" s="53" t="s">
        <v>99</v>
      </c>
      <c r="C21" s="53" t="s">
        <v>105</v>
      </c>
      <c r="D21" s="4" t="s">
        <v>106</v>
      </c>
      <c r="E21" s="48" t="s">
        <v>503</v>
      </c>
      <c r="F21" s="5" t="s">
        <v>663</v>
      </c>
      <c r="G21" s="12">
        <v>1</v>
      </c>
      <c r="H21" s="5" t="s">
        <v>664</v>
      </c>
      <c r="I21" s="5"/>
      <c r="K21" s="212">
        <v>0.1</v>
      </c>
    </row>
    <row r="22" spans="2:11" s="15" customFormat="1" ht="20.25" customHeight="1">
      <c r="B22" s="56" t="s">
        <v>181</v>
      </c>
      <c r="C22" s="99">
        <v>15.2</v>
      </c>
      <c r="D22" s="168" t="s">
        <v>182</v>
      </c>
      <c r="E22" s="169"/>
      <c r="F22" s="169"/>
      <c r="G22" s="171"/>
      <c r="H22" s="171"/>
      <c r="I22" s="172"/>
      <c r="K22" s="227">
        <f>+L23*0.33</f>
        <v>0.165</v>
      </c>
    </row>
    <row r="23" spans="2:12" s="2" customFormat="1" ht="71.25" customHeight="1">
      <c r="B23" s="3" t="s">
        <v>268</v>
      </c>
      <c r="C23" s="3" t="s">
        <v>107</v>
      </c>
      <c r="D23" s="40" t="s">
        <v>319</v>
      </c>
      <c r="E23" s="48" t="s">
        <v>503</v>
      </c>
      <c r="F23" s="33" t="s">
        <v>665</v>
      </c>
      <c r="G23" s="12">
        <v>2</v>
      </c>
      <c r="H23" s="5" t="s">
        <v>151</v>
      </c>
      <c r="I23" s="5"/>
      <c r="K23" s="212">
        <v>0.5</v>
      </c>
      <c r="L23" s="2">
        <f>+SUM(K23:K24)/2</f>
        <v>0.5</v>
      </c>
    </row>
    <row r="24" spans="2:11" s="2" customFormat="1" ht="52.5" customHeight="1">
      <c r="B24" s="3" t="s">
        <v>269</v>
      </c>
      <c r="C24" s="3" t="s">
        <v>108</v>
      </c>
      <c r="D24" s="40" t="s">
        <v>270</v>
      </c>
      <c r="E24" s="48" t="s">
        <v>503</v>
      </c>
      <c r="F24" s="33" t="s">
        <v>665</v>
      </c>
      <c r="G24" s="12">
        <v>2</v>
      </c>
      <c r="H24" s="5" t="s">
        <v>152</v>
      </c>
      <c r="I24" s="5"/>
      <c r="K24" s="212">
        <v>0.5</v>
      </c>
    </row>
    <row r="25" spans="2:11" s="15" customFormat="1" ht="20.25" customHeight="1">
      <c r="B25" s="56" t="s">
        <v>271</v>
      </c>
      <c r="C25" s="99">
        <v>15.3</v>
      </c>
      <c r="D25" s="168" t="s">
        <v>272</v>
      </c>
      <c r="E25" s="169"/>
      <c r="F25" s="169"/>
      <c r="G25" s="171"/>
      <c r="H25" s="171"/>
      <c r="I25" s="172"/>
      <c r="K25" s="227">
        <f>+L26*0.33</f>
        <v>0.099</v>
      </c>
    </row>
    <row r="26" spans="2:12" s="2" customFormat="1" ht="37.5" customHeight="1">
      <c r="B26" s="3" t="s">
        <v>273</v>
      </c>
      <c r="C26" s="3" t="s">
        <v>109</v>
      </c>
      <c r="D26" s="4" t="s">
        <v>274</v>
      </c>
      <c r="E26" s="48" t="s">
        <v>503</v>
      </c>
      <c r="F26" s="106" t="s">
        <v>666</v>
      </c>
      <c r="G26" s="12">
        <v>2</v>
      </c>
      <c r="H26" s="5" t="s">
        <v>667</v>
      </c>
      <c r="I26" s="5"/>
      <c r="K26" s="212">
        <v>0.5</v>
      </c>
      <c r="L26" s="2">
        <f>+SUM(K26:K27)/2</f>
        <v>0.3</v>
      </c>
    </row>
    <row r="27" spans="2:11" s="2" customFormat="1" ht="36.75" customHeight="1">
      <c r="B27" s="3" t="s">
        <v>275</v>
      </c>
      <c r="C27" s="3" t="s">
        <v>110</v>
      </c>
      <c r="D27" s="4" t="s">
        <v>276</v>
      </c>
      <c r="E27" s="48" t="s">
        <v>503</v>
      </c>
      <c r="F27" s="106" t="s">
        <v>669</v>
      </c>
      <c r="G27" s="12">
        <v>1</v>
      </c>
      <c r="H27" s="106" t="s">
        <v>668</v>
      </c>
      <c r="I27" s="5"/>
      <c r="K27" s="212">
        <v>0.1</v>
      </c>
    </row>
    <row r="28" spans="7:11" s="2" customFormat="1" ht="11.25">
      <c r="G28" s="15"/>
      <c r="K28" s="212"/>
    </row>
    <row r="29" spans="7:11" s="2" customFormat="1" ht="11.25">
      <c r="G29" s="15"/>
      <c r="K29" s="212"/>
    </row>
    <row r="30" spans="7:11" s="2" customFormat="1" ht="11.25">
      <c r="G30" s="15"/>
      <c r="K30" s="212"/>
    </row>
    <row r="31" spans="7:11" s="2" customFormat="1" ht="11.25">
      <c r="G31" s="15"/>
      <c r="K31" s="212"/>
    </row>
    <row r="32" spans="7:11" s="2" customFormat="1" ht="11.25">
      <c r="G32" s="15"/>
      <c r="K32" s="212"/>
    </row>
    <row r="33" spans="7:11" s="2" customFormat="1" ht="11.25">
      <c r="G33" s="15"/>
      <c r="K33" s="212"/>
    </row>
    <row r="34" spans="7:11" s="2" customFormat="1" ht="11.25">
      <c r="G34" s="15"/>
      <c r="K34" s="212"/>
    </row>
    <row r="35" spans="7:11" s="2" customFormat="1" ht="11.25">
      <c r="G35" s="15"/>
      <c r="K35" s="212"/>
    </row>
    <row r="36" spans="7:11" s="2" customFormat="1" ht="11.25">
      <c r="G36" s="15"/>
      <c r="K36" s="212"/>
    </row>
    <row r="37" spans="7:11" s="2" customFormat="1" ht="11.25">
      <c r="G37" s="15"/>
      <c r="K37" s="212"/>
    </row>
  </sheetData>
  <sheetProtection/>
  <mergeCells count="23">
    <mergeCell ref="A7:J7"/>
    <mergeCell ref="A8:J8"/>
    <mergeCell ref="E12:E13"/>
    <mergeCell ref="A1:J1"/>
    <mergeCell ref="A2:J2"/>
    <mergeCell ref="A3:J3"/>
    <mergeCell ref="A4:J4"/>
    <mergeCell ref="A5:J5"/>
    <mergeCell ref="A6:J6"/>
    <mergeCell ref="I12:I13"/>
    <mergeCell ref="G25:I25"/>
    <mergeCell ref="D25:F25"/>
    <mergeCell ref="D22:F22"/>
    <mergeCell ref="G22:I22"/>
    <mergeCell ref="D15:F15"/>
    <mergeCell ref="G15:I15"/>
    <mergeCell ref="G12:G13"/>
    <mergeCell ref="D12:D13"/>
    <mergeCell ref="B12:B13"/>
    <mergeCell ref="H12:H13"/>
    <mergeCell ref="D10:G10"/>
    <mergeCell ref="F12:F13"/>
    <mergeCell ref="C12:C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3.xml><?xml version="1.0" encoding="utf-8"?>
<worksheet xmlns="http://schemas.openxmlformats.org/spreadsheetml/2006/main" xmlns:r="http://schemas.openxmlformats.org/officeDocument/2006/relationships">
  <dimension ref="G2:K135"/>
  <sheetViews>
    <sheetView zoomScalePageLayoutView="0" workbookViewId="0" topLeftCell="A1">
      <selection activeCell="K3" sqref="K3:K7"/>
    </sheetView>
  </sheetViews>
  <sheetFormatPr defaultColWidth="11.421875" defaultRowHeight="12.75"/>
  <sheetData>
    <row r="2" ht="12.75">
      <c r="G2" t="s">
        <v>715</v>
      </c>
    </row>
    <row r="3" spans="7:11" ht="12.75">
      <c r="G3" s="30">
        <v>2</v>
      </c>
      <c r="J3">
        <v>1</v>
      </c>
      <c r="K3">
        <v>21</v>
      </c>
    </row>
    <row r="4" spans="7:11" ht="12.75">
      <c r="G4" s="30">
        <v>2</v>
      </c>
      <c r="J4">
        <v>2</v>
      </c>
      <c r="K4">
        <v>43</v>
      </c>
    </row>
    <row r="5" spans="7:11" ht="12.75">
      <c r="G5" s="43">
        <v>2</v>
      </c>
      <c r="J5">
        <v>3</v>
      </c>
      <c r="K5">
        <v>56</v>
      </c>
    </row>
    <row r="6" spans="7:11" ht="12.75">
      <c r="G6" s="78">
        <v>3</v>
      </c>
      <c r="J6">
        <v>4</v>
      </c>
      <c r="K6">
        <v>10</v>
      </c>
    </row>
    <row r="7" spans="7:11" ht="12.75">
      <c r="G7" s="12">
        <v>3</v>
      </c>
      <c r="J7">
        <v>5</v>
      </c>
      <c r="K7">
        <v>2</v>
      </c>
    </row>
    <row r="8" ht="12.75">
      <c r="G8" s="12">
        <v>3</v>
      </c>
    </row>
    <row r="9" ht="12.75">
      <c r="G9" s="12">
        <v>4</v>
      </c>
    </row>
    <row r="10" ht="12.75">
      <c r="G10" s="12">
        <v>5</v>
      </c>
    </row>
    <row r="11" ht="12.75">
      <c r="G11" s="12">
        <v>3</v>
      </c>
    </row>
    <row r="12" ht="12.75">
      <c r="G12" s="12">
        <v>2</v>
      </c>
    </row>
    <row r="13" ht="12.75">
      <c r="G13" s="12">
        <v>3</v>
      </c>
    </row>
    <row r="14" ht="12.75">
      <c r="G14" s="12">
        <v>3</v>
      </c>
    </row>
    <row r="15" ht="12.75">
      <c r="G15" s="12">
        <v>3</v>
      </c>
    </row>
    <row r="16" ht="12.75">
      <c r="G16" s="12">
        <v>3</v>
      </c>
    </row>
    <row r="17" ht="12.75">
      <c r="G17" s="43">
        <v>3</v>
      </c>
    </row>
    <row r="18" ht="12.75">
      <c r="G18" s="43">
        <v>3</v>
      </c>
    </row>
    <row r="19" ht="12.75">
      <c r="G19" s="12">
        <v>4</v>
      </c>
    </row>
    <row r="20" ht="12.75">
      <c r="G20" s="12">
        <v>3</v>
      </c>
    </row>
    <row r="21" ht="12.75">
      <c r="G21" s="43">
        <v>2</v>
      </c>
    </row>
    <row r="22" ht="12.75">
      <c r="G22" s="30">
        <v>5</v>
      </c>
    </row>
    <row r="23" ht="12.75">
      <c r="G23" s="12">
        <v>4</v>
      </c>
    </row>
    <row r="24" ht="12.75">
      <c r="G24" s="12">
        <v>3</v>
      </c>
    </row>
    <row r="25" ht="12.75">
      <c r="G25" s="12">
        <v>2</v>
      </c>
    </row>
    <row r="26" ht="12.75">
      <c r="G26" s="12">
        <v>3</v>
      </c>
    </row>
    <row r="27" ht="12.75">
      <c r="G27" s="12">
        <v>3</v>
      </c>
    </row>
    <row r="28" ht="12.75">
      <c r="G28" s="12">
        <v>3</v>
      </c>
    </row>
    <row r="29" ht="12.75">
      <c r="G29" s="12">
        <v>2</v>
      </c>
    </row>
    <row r="30" ht="12.75">
      <c r="G30" s="43">
        <v>4</v>
      </c>
    </row>
    <row r="31" ht="12.75">
      <c r="G31" s="30">
        <v>4</v>
      </c>
    </row>
    <row r="32" ht="12.75">
      <c r="G32" s="30">
        <v>3</v>
      </c>
    </row>
    <row r="33" ht="12.75">
      <c r="G33" s="78">
        <v>2</v>
      </c>
    </row>
    <row r="34" ht="12.75">
      <c r="G34" s="78">
        <v>3</v>
      </c>
    </row>
    <row r="35" ht="12.75">
      <c r="G35" s="12">
        <v>3</v>
      </c>
    </row>
    <row r="36" ht="12.75">
      <c r="G36" s="12">
        <v>2</v>
      </c>
    </row>
    <row r="37" ht="12.75">
      <c r="G37" s="78">
        <v>3</v>
      </c>
    </row>
    <row r="38" ht="12.75">
      <c r="G38" s="12">
        <v>3</v>
      </c>
    </row>
    <row r="39" ht="12.75">
      <c r="G39" s="12">
        <v>4</v>
      </c>
    </row>
    <row r="40" ht="12.75">
      <c r="G40" s="12">
        <v>3</v>
      </c>
    </row>
    <row r="41" ht="12.75">
      <c r="G41" s="12">
        <v>3</v>
      </c>
    </row>
    <row r="42" ht="12.75">
      <c r="G42" s="12">
        <v>4</v>
      </c>
    </row>
    <row r="43" ht="12.75">
      <c r="G43" s="79">
        <v>2</v>
      </c>
    </row>
    <row r="44" ht="12.75">
      <c r="G44" s="79">
        <v>2</v>
      </c>
    </row>
    <row r="45" ht="12.75">
      <c r="G45" s="78">
        <v>1</v>
      </c>
    </row>
    <row r="46" ht="12.75">
      <c r="G46" s="79">
        <v>2</v>
      </c>
    </row>
    <row r="47" ht="12.75">
      <c r="G47" s="12">
        <v>3</v>
      </c>
    </row>
    <row r="48" ht="12.75">
      <c r="G48" s="12">
        <v>3</v>
      </c>
    </row>
    <row r="49" ht="12.75">
      <c r="G49" s="12">
        <v>2</v>
      </c>
    </row>
    <row r="50" ht="12.75">
      <c r="G50" s="12">
        <v>3</v>
      </c>
    </row>
    <row r="51" ht="12.75">
      <c r="G51" s="12">
        <v>3</v>
      </c>
    </row>
    <row r="52" ht="12.75">
      <c r="G52" s="12">
        <v>3</v>
      </c>
    </row>
    <row r="53" ht="12.75">
      <c r="G53" s="12">
        <v>1</v>
      </c>
    </row>
    <row r="54" ht="12.75">
      <c r="G54" s="78">
        <v>4</v>
      </c>
    </row>
    <row r="55" ht="12.75">
      <c r="G55" s="12">
        <v>1</v>
      </c>
    </row>
    <row r="56" ht="12.75">
      <c r="G56" s="12">
        <v>1</v>
      </c>
    </row>
    <row r="57" ht="12.75">
      <c r="G57" s="12">
        <v>4</v>
      </c>
    </row>
    <row r="58" ht="12.75">
      <c r="G58" s="12">
        <v>2</v>
      </c>
    </row>
    <row r="59" ht="12.75">
      <c r="G59" s="12">
        <v>2</v>
      </c>
    </row>
    <row r="60" ht="12.75">
      <c r="G60" s="12">
        <v>2</v>
      </c>
    </row>
    <row r="61" ht="12.75">
      <c r="G61" s="12">
        <v>2</v>
      </c>
    </row>
    <row r="62" ht="12.75">
      <c r="G62" s="12">
        <v>2</v>
      </c>
    </row>
    <row r="63" ht="12.75">
      <c r="G63" s="12">
        <v>1</v>
      </c>
    </row>
    <row r="64" ht="12.75">
      <c r="G64" s="12">
        <v>3</v>
      </c>
    </row>
    <row r="65" ht="12.75">
      <c r="G65" s="12">
        <v>2</v>
      </c>
    </row>
    <row r="66" ht="12.75">
      <c r="G66" s="12" t="s">
        <v>112</v>
      </c>
    </row>
    <row r="67" ht="12.75">
      <c r="G67" s="12" t="s">
        <v>112</v>
      </c>
    </row>
    <row r="68" ht="12.75">
      <c r="G68" s="12">
        <v>3</v>
      </c>
    </row>
    <row r="69" ht="12.75">
      <c r="G69" s="12">
        <v>3</v>
      </c>
    </row>
    <row r="70" ht="12.75">
      <c r="G70" s="12">
        <v>3</v>
      </c>
    </row>
    <row r="71" ht="12.75">
      <c r="G71" s="12">
        <v>3</v>
      </c>
    </row>
    <row r="72" ht="12.75">
      <c r="G72" s="12">
        <v>3</v>
      </c>
    </row>
    <row r="73" ht="12.75">
      <c r="G73" s="12">
        <v>3</v>
      </c>
    </row>
    <row r="74" ht="12.75">
      <c r="G74" s="12">
        <v>1</v>
      </c>
    </row>
    <row r="75" ht="12.75">
      <c r="G75" s="43">
        <v>2</v>
      </c>
    </row>
    <row r="76" ht="12.75">
      <c r="G76" s="12">
        <v>3</v>
      </c>
    </row>
    <row r="77" ht="12.75">
      <c r="G77" s="12" t="s">
        <v>610</v>
      </c>
    </row>
    <row r="78" ht="12.75">
      <c r="G78" s="12">
        <v>2</v>
      </c>
    </row>
    <row r="79" ht="12.75">
      <c r="G79" s="12">
        <v>2</v>
      </c>
    </row>
    <row r="80" ht="12.75">
      <c r="G80" s="12">
        <v>2</v>
      </c>
    </row>
    <row r="81" ht="12.75">
      <c r="G81" s="12">
        <v>3</v>
      </c>
    </row>
    <row r="82" ht="12.75">
      <c r="G82" s="12">
        <v>2</v>
      </c>
    </row>
    <row r="83" ht="12.75">
      <c r="G83" s="12">
        <v>2</v>
      </c>
    </row>
    <row r="84" ht="12.75">
      <c r="G84" s="12">
        <v>3</v>
      </c>
    </row>
    <row r="85" ht="12.75">
      <c r="G85" s="12">
        <v>2</v>
      </c>
    </row>
    <row r="86" ht="12.75">
      <c r="G86" s="30">
        <v>3</v>
      </c>
    </row>
    <row r="87" ht="12.75">
      <c r="G87" s="12">
        <v>1</v>
      </c>
    </row>
    <row r="88" ht="12.75">
      <c r="G88" s="12">
        <v>2</v>
      </c>
    </row>
    <row r="89" ht="12.75">
      <c r="G89" s="12">
        <v>1</v>
      </c>
    </row>
    <row r="90" ht="12.75">
      <c r="G90" s="12">
        <v>3</v>
      </c>
    </row>
    <row r="91" ht="12.75">
      <c r="G91" s="12">
        <v>3</v>
      </c>
    </row>
    <row r="92" ht="12.75">
      <c r="G92" s="12">
        <v>3</v>
      </c>
    </row>
    <row r="93" ht="12.75">
      <c r="G93" s="12">
        <v>3</v>
      </c>
    </row>
    <row r="94" ht="12.75">
      <c r="G94" s="12">
        <v>3</v>
      </c>
    </row>
    <row r="95" ht="12.75">
      <c r="G95" s="12">
        <v>2</v>
      </c>
    </row>
    <row r="96" ht="12.75">
      <c r="G96" s="30">
        <v>3</v>
      </c>
    </row>
    <row r="97" ht="12.75">
      <c r="G97" s="30">
        <v>1</v>
      </c>
    </row>
    <row r="98" ht="12.75">
      <c r="G98" s="12">
        <v>1</v>
      </c>
    </row>
    <row r="99" ht="12.75">
      <c r="G99" s="12">
        <v>2</v>
      </c>
    </row>
    <row r="100" ht="12.75">
      <c r="G100" s="43">
        <v>2</v>
      </c>
    </row>
    <row r="101" ht="12.75">
      <c r="G101" s="12">
        <v>1</v>
      </c>
    </row>
    <row r="102" ht="12.75">
      <c r="G102" s="12">
        <v>1</v>
      </c>
    </row>
    <row r="103" ht="12.75">
      <c r="G103" s="12">
        <v>2</v>
      </c>
    </row>
    <row r="104" ht="12.75">
      <c r="G104" s="12">
        <v>1</v>
      </c>
    </row>
    <row r="105" ht="12.75">
      <c r="G105" s="12">
        <v>2</v>
      </c>
    </row>
    <row r="106" ht="12.75">
      <c r="G106" s="12">
        <v>1</v>
      </c>
    </row>
    <row r="107" ht="12.75">
      <c r="G107" s="12">
        <v>3</v>
      </c>
    </row>
    <row r="108" ht="12.75">
      <c r="G108" s="12">
        <v>2</v>
      </c>
    </row>
    <row r="109" ht="12.75">
      <c r="G109" s="12">
        <v>3</v>
      </c>
    </row>
    <row r="110" ht="12.75">
      <c r="G110" s="12">
        <v>3</v>
      </c>
    </row>
    <row r="111" ht="12.75">
      <c r="G111" s="12">
        <v>3</v>
      </c>
    </row>
    <row r="112" ht="12.75">
      <c r="G112" s="12">
        <v>3</v>
      </c>
    </row>
    <row r="113" ht="12.75">
      <c r="G113" s="12">
        <v>3</v>
      </c>
    </row>
    <row r="114" ht="12.75">
      <c r="G114" s="12">
        <v>3</v>
      </c>
    </row>
    <row r="115" ht="12.75">
      <c r="G115" s="12">
        <v>2</v>
      </c>
    </row>
    <row r="116" ht="12.75">
      <c r="G116" s="43">
        <v>2</v>
      </c>
    </row>
    <row r="117" ht="12.75">
      <c r="G117" s="43">
        <v>1</v>
      </c>
    </row>
    <row r="118" ht="12.75">
      <c r="G118" s="12">
        <v>1</v>
      </c>
    </row>
    <row r="119" ht="12.75">
      <c r="G119" s="12">
        <v>2</v>
      </c>
    </row>
    <row r="120" ht="12.75">
      <c r="G120" s="12">
        <v>1</v>
      </c>
    </row>
    <row r="121" ht="12.75">
      <c r="G121" s="43">
        <v>2</v>
      </c>
    </row>
    <row r="122" ht="12.75">
      <c r="G122" s="43">
        <v>2</v>
      </c>
    </row>
    <row r="123" ht="12.75">
      <c r="G123" s="43">
        <v>2</v>
      </c>
    </row>
    <row r="124" ht="12.75">
      <c r="G124" s="43">
        <v>1</v>
      </c>
    </row>
    <row r="125" ht="12.75">
      <c r="G125" s="43">
        <v>1</v>
      </c>
    </row>
    <row r="126" ht="12.75">
      <c r="G126" s="43">
        <v>4</v>
      </c>
    </row>
    <row r="127" ht="12.75">
      <c r="G127" s="43">
        <v>3</v>
      </c>
    </row>
    <row r="128" ht="12.75">
      <c r="G128" s="43">
        <v>3</v>
      </c>
    </row>
    <row r="129" ht="12.75">
      <c r="G129" s="12">
        <v>3</v>
      </c>
    </row>
    <row r="130" ht="12.75">
      <c r="G130" s="12">
        <v>3</v>
      </c>
    </row>
    <row r="131" ht="12.75">
      <c r="G131" s="12">
        <v>1</v>
      </c>
    </row>
    <row r="132" ht="12.75">
      <c r="G132" s="12">
        <v>2</v>
      </c>
    </row>
    <row r="133" ht="12.75">
      <c r="G133" s="12">
        <v>2</v>
      </c>
    </row>
    <row r="134" ht="12.75">
      <c r="G134" s="12">
        <v>2</v>
      </c>
    </row>
    <row r="135" ht="12.75">
      <c r="G135" s="12">
        <v>1</v>
      </c>
    </row>
  </sheetData>
  <sheetProtection/>
  <autoFilter ref="G2:G135"/>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90" zoomScaleNormal="90" zoomScalePageLayoutView="0" workbookViewId="0" topLeftCell="A1">
      <pane xSplit="4" ySplit="15" topLeftCell="E16"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1" customWidth="1"/>
    <col min="2" max="2" width="6.7109375" style="1" customWidth="1"/>
    <col min="3" max="3" width="7.7109375" style="1" bestFit="1" customWidth="1"/>
    <col min="4" max="4" width="16.8515625" style="1" customWidth="1"/>
    <col min="5" max="5" width="13.421875" style="1" customWidth="1"/>
    <col min="6" max="6" width="45.140625" style="1" customWidth="1"/>
    <col min="7" max="7" width="13.57421875" style="16" customWidth="1"/>
    <col min="8" max="8" width="40.7109375" style="1" customWidth="1"/>
    <col min="9" max="9" width="14.8515625" style="1" customWidth="1"/>
    <col min="10" max="10" width="2.28125" style="1" customWidth="1"/>
    <col min="11" max="11" width="11.421875" style="209" customWidth="1"/>
    <col min="12" max="16384" width="11.421875" style="1" customWidth="1"/>
  </cols>
  <sheetData>
    <row r="1" spans="1:10" ht="12">
      <c r="A1" s="147"/>
      <c r="B1" s="147"/>
      <c r="C1" s="147"/>
      <c r="D1" s="147"/>
      <c r="E1" s="147"/>
      <c r="F1" s="147"/>
      <c r="G1" s="147"/>
      <c r="H1" s="147"/>
      <c r="I1" s="147"/>
      <c r="J1" s="147"/>
    </row>
    <row r="2" spans="1:11" s="58" customFormat="1" ht="15.75">
      <c r="A2" s="163" t="s">
        <v>697</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
      <c r="A7" s="146"/>
      <c r="B7" s="146"/>
      <c r="C7" s="146"/>
      <c r="D7" s="146"/>
      <c r="E7" s="146"/>
      <c r="F7" s="146"/>
      <c r="G7" s="146"/>
      <c r="H7" s="146"/>
      <c r="I7" s="146"/>
      <c r="J7" s="146"/>
    </row>
    <row r="8" spans="1:10" ht="12">
      <c r="A8" s="147"/>
      <c r="B8" s="147"/>
      <c r="C8" s="147"/>
      <c r="D8" s="147"/>
      <c r="E8" s="147"/>
      <c r="F8" s="147"/>
      <c r="G8" s="147"/>
      <c r="H8" s="147"/>
      <c r="I8" s="147"/>
      <c r="J8" s="147"/>
    </row>
    <row r="10" spans="2:11" s="61" customFormat="1" ht="18" customHeight="1">
      <c r="B10" s="14"/>
      <c r="C10" s="14"/>
      <c r="D10" s="156" t="s">
        <v>174</v>
      </c>
      <c r="E10" s="156"/>
      <c r="F10" s="156"/>
      <c r="G10" s="47"/>
      <c r="K10" s="211"/>
    </row>
    <row r="11" ht="12.75" thickBot="1"/>
    <row r="12" spans="2:9" ht="12.75" customHeight="1">
      <c r="B12" s="152" t="s">
        <v>328</v>
      </c>
      <c r="C12" s="161" t="s">
        <v>393</v>
      </c>
      <c r="D12" s="150" t="s">
        <v>282</v>
      </c>
      <c r="E12" s="154" t="s">
        <v>502</v>
      </c>
      <c r="F12" s="159" t="s">
        <v>283</v>
      </c>
      <c r="G12" s="157" t="s">
        <v>504</v>
      </c>
      <c r="H12" s="154" t="s">
        <v>507</v>
      </c>
      <c r="I12" s="154" t="s">
        <v>284</v>
      </c>
    </row>
    <row r="13" spans="2:11" s="2" customFormat="1" ht="12" thickBot="1">
      <c r="B13" s="153"/>
      <c r="C13" s="162"/>
      <c r="D13" s="151"/>
      <c r="E13" s="155"/>
      <c r="F13" s="160"/>
      <c r="G13" s="158"/>
      <c r="H13" s="155"/>
      <c r="I13" s="155"/>
      <c r="K13" s="212"/>
    </row>
    <row r="14" spans="2:11" s="68" customFormat="1" ht="12.75">
      <c r="B14" s="63"/>
      <c r="C14" s="63"/>
      <c r="D14" s="63"/>
      <c r="E14" s="63"/>
      <c r="F14" s="63"/>
      <c r="G14" s="64"/>
      <c r="H14" s="63"/>
      <c r="I14" s="63"/>
      <c r="K14" s="213"/>
    </row>
    <row r="15" spans="2:12" s="15" customFormat="1" ht="20.25" customHeight="1">
      <c r="B15" s="56" t="s">
        <v>277</v>
      </c>
      <c r="C15" s="99">
        <v>5.1</v>
      </c>
      <c r="D15" s="148" t="s">
        <v>278</v>
      </c>
      <c r="E15" s="148"/>
      <c r="F15" s="148"/>
      <c r="G15" s="149"/>
      <c r="H15" s="149"/>
      <c r="I15" s="149"/>
      <c r="K15" s="214">
        <f>+SUM(K16:K17)/2</f>
        <v>0.5</v>
      </c>
      <c r="L15" s="136"/>
    </row>
    <row r="16" spans="2:11" s="2" customFormat="1" ht="60" customHeight="1">
      <c r="B16" s="107" t="s">
        <v>279</v>
      </c>
      <c r="C16" s="31" t="s">
        <v>248</v>
      </c>
      <c r="D16" s="32" t="s">
        <v>309</v>
      </c>
      <c r="E16" s="17" t="s">
        <v>503</v>
      </c>
      <c r="F16" s="92" t="s">
        <v>508</v>
      </c>
      <c r="G16" s="30">
        <v>2</v>
      </c>
      <c r="H16" s="92" t="s">
        <v>509</v>
      </c>
      <c r="I16" s="31"/>
      <c r="K16" s="215">
        <v>0.5</v>
      </c>
    </row>
    <row r="17" spans="2:11" s="2" customFormat="1" ht="50.25" customHeight="1">
      <c r="B17" s="31" t="s">
        <v>280</v>
      </c>
      <c r="C17" s="31" t="s">
        <v>250</v>
      </c>
      <c r="D17" s="32" t="s">
        <v>281</v>
      </c>
      <c r="E17" s="17" t="s">
        <v>503</v>
      </c>
      <c r="F17" s="92" t="s">
        <v>510</v>
      </c>
      <c r="G17" s="30">
        <v>2</v>
      </c>
      <c r="H17" s="33" t="s">
        <v>511</v>
      </c>
      <c r="I17" s="39"/>
      <c r="K17" s="216">
        <v>0.5</v>
      </c>
    </row>
    <row r="18" spans="2:11" s="2" customFormat="1" ht="11.25">
      <c r="B18" s="86"/>
      <c r="C18" s="86"/>
      <c r="D18" s="87"/>
      <c r="E18" s="87"/>
      <c r="F18" s="88"/>
      <c r="G18" s="89"/>
      <c r="H18" s="90"/>
      <c r="I18" s="91"/>
      <c r="K18" s="212"/>
    </row>
    <row r="19" spans="7:11" s="2" customFormat="1" ht="11.25">
      <c r="G19" s="15"/>
      <c r="K19" s="212"/>
    </row>
    <row r="20" spans="7:11" s="2" customFormat="1" ht="11.25">
      <c r="G20" s="15"/>
      <c r="K20" s="212"/>
    </row>
    <row r="21" spans="7:11" s="2" customFormat="1" ht="11.25">
      <c r="G21" s="15"/>
      <c r="K21" s="212"/>
    </row>
  </sheetData>
  <sheetProtection/>
  <mergeCells count="19">
    <mergeCell ref="A7:J7"/>
    <mergeCell ref="A8:J8"/>
    <mergeCell ref="E12:E13"/>
    <mergeCell ref="A1:J1"/>
    <mergeCell ref="A2:J2"/>
    <mergeCell ref="A3:J3"/>
    <mergeCell ref="A4:J4"/>
    <mergeCell ref="A5:J5"/>
    <mergeCell ref="A6:J6"/>
    <mergeCell ref="I12:I13"/>
    <mergeCell ref="D15:F15"/>
    <mergeCell ref="G15:I15"/>
    <mergeCell ref="D12:D13"/>
    <mergeCell ref="B12:B13"/>
    <mergeCell ref="H12:H13"/>
    <mergeCell ref="D10:F10"/>
    <mergeCell ref="G12:G13"/>
    <mergeCell ref="F12:F13"/>
    <mergeCell ref="C12:C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zoomScale="90" zoomScaleNormal="90" zoomScalePageLayoutView="0" workbookViewId="0" topLeftCell="A1">
      <pane xSplit="4" ySplit="15" topLeftCell="E16" activePane="bottomRight" state="frozen"/>
      <selection pane="topLeft" activeCell="A14" sqref="A14"/>
      <selection pane="topRight" activeCell="A14" sqref="A14"/>
      <selection pane="bottomLeft" activeCell="A14" sqref="A14"/>
      <selection pane="bottomRight" activeCell="K1" sqref="K1:L16384"/>
    </sheetView>
  </sheetViews>
  <sheetFormatPr defaultColWidth="11.421875" defaultRowHeight="12.75"/>
  <cols>
    <col min="1" max="1" width="2.28125" style="0" customWidth="1"/>
    <col min="2" max="2" width="6.7109375" style="0" customWidth="1"/>
    <col min="3" max="3" width="8.28125" style="55" bestFit="1" customWidth="1"/>
    <col min="4" max="4" width="16.57421875" style="0" customWidth="1"/>
    <col min="5" max="5" width="13.00390625" style="0" customWidth="1"/>
    <col min="6" max="6" width="50.7109375" style="24" customWidth="1"/>
    <col min="7" max="7" width="13.7109375" style="18" bestFit="1" customWidth="1"/>
    <col min="8" max="8" width="40.7109375" style="0" customWidth="1"/>
    <col min="9" max="9" width="20.8515625" style="27" customWidth="1"/>
    <col min="10" max="10" width="2.28125" style="24" customWidth="1"/>
    <col min="11" max="11" width="11.421875" style="217" customWidth="1"/>
    <col min="12" max="12" width="11.421875" style="218" customWidth="1"/>
    <col min="13" max="19" width="11.421875" style="24" customWidth="1"/>
  </cols>
  <sheetData>
    <row r="1" spans="1:10" ht="12.75">
      <c r="A1" s="147"/>
      <c r="B1" s="147"/>
      <c r="C1" s="147"/>
      <c r="D1" s="147"/>
      <c r="E1" s="147"/>
      <c r="F1" s="147"/>
      <c r="G1" s="147"/>
      <c r="H1" s="147"/>
      <c r="I1" s="147"/>
      <c r="J1" s="147"/>
    </row>
    <row r="2" spans="1:19" s="58" customFormat="1" ht="15.75">
      <c r="A2" s="163" t="s">
        <v>699</v>
      </c>
      <c r="B2" s="163"/>
      <c r="C2" s="163"/>
      <c r="D2" s="163"/>
      <c r="E2" s="163"/>
      <c r="F2" s="163"/>
      <c r="G2" s="163"/>
      <c r="H2" s="163"/>
      <c r="I2" s="163"/>
      <c r="J2" s="163"/>
      <c r="K2" s="219"/>
      <c r="L2" s="220"/>
      <c r="M2" s="60"/>
      <c r="N2" s="60"/>
      <c r="O2" s="60"/>
      <c r="P2" s="60"/>
      <c r="Q2" s="60"/>
      <c r="R2" s="60"/>
      <c r="S2" s="60"/>
    </row>
    <row r="3" spans="1:19" s="58" customFormat="1" ht="9" customHeight="1">
      <c r="A3" s="164"/>
      <c r="B3" s="164"/>
      <c r="C3" s="164"/>
      <c r="D3" s="164"/>
      <c r="E3" s="164"/>
      <c r="F3" s="164"/>
      <c r="G3" s="164"/>
      <c r="H3" s="164"/>
      <c r="I3" s="164"/>
      <c r="J3" s="164"/>
      <c r="K3" s="219"/>
      <c r="L3" s="220"/>
      <c r="M3" s="60"/>
      <c r="N3" s="60"/>
      <c r="O3" s="60"/>
      <c r="P3" s="60"/>
      <c r="Q3" s="60"/>
      <c r="R3" s="60"/>
      <c r="S3" s="60"/>
    </row>
    <row r="4" spans="1:19" s="58" customFormat="1" ht="15.75">
      <c r="A4" s="165" t="s">
        <v>500</v>
      </c>
      <c r="B4" s="165"/>
      <c r="C4" s="165"/>
      <c r="D4" s="165"/>
      <c r="E4" s="165"/>
      <c r="F4" s="165"/>
      <c r="G4" s="165"/>
      <c r="H4" s="165"/>
      <c r="I4" s="165"/>
      <c r="J4" s="165"/>
      <c r="K4" s="219"/>
      <c r="L4" s="220"/>
      <c r="M4" s="60"/>
      <c r="N4" s="60"/>
      <c r="O4" s="60"/>
      <c r="P4" s="60"/>
      <c r="Q4" s="60"/>
      <c r="R4" s="60"/>
      <c r="S4" s="60"/>
    </row>
    <row r="5" spans="1:19" s="58" customFormat="1" ht="8.25" customHeight="1">
      <c r="A5" s="164"/>
      <c r="B5" s="164"/>
      <c r="C5" s="164"/>
      <c r="D5" s="164"/>
      <c r="E5" s="164"/>
      <c r="F5" s="164"/>
      <c r="G5" s="164"/>
      <c r="H5" s="164"/>
      <c r="I5" s="164"/>
      <c r="J5" s="164"/>
      <c r="K5" s="219"/>
      <c r="L5" s="220"/>
      <c r="M5" s="60"/>
      <c r="N5" s="60"/>
      <c r="O5" s="60"/>
      <c r="P5" s="60"/>
      <c r="Q5" s="60"/>
      <c r="R5" s="60"/>
      <c r="S5" s="60"/>
    </row>
    <row r="6" spans="1:19" s="58" customFormat="1" ht="15.75">
      <c r="A6" s="166" t="s">
        <v>501</v>
      </c>
      <c r="B6" s="166"/>
      <c r="C6" s="166"/>
      <c r="D6" s="166"/>
      <c r="E6" s="166"/>
      <c r="F6" s="166"/>
      <c r="G6" s="166"/>
      <c r="H6" s="166"/>
      <c r="I6" s="166"/>
      <c r="J6" s="166"/>
      <c r="K6" s="219"/>
      <c r="L6" s="220"/>
      <c r="M6" s="60"/>
      <c r="N6" s="60"/>
      <c r="O6" s="60"/>
      <c r="P6" s="60"/>
      <c r="Q6" s="60"/>
      <c r="R6" s="60"/>
      <c r="S6" s="6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9" s="71" customFormat="1" ht="18" customHeight="1">
      <c r="B10" s="14"/>
      <c r="C10" s="14"/>
      <c r="D10" s="156" t="s">
        <v>153</v>
      </c>
      <c r="E10" s="156"/>
      <c r="F10" s="156"/>
      <c r="G10" s="156"/>
      <c r="H10" s="73"/>
      <c r="I10" s="72"/>
      <c r="J10" s="73"/>
      <c r="K10" s="221"/>
      <c r="L10" s="222"/>
      <c r="M10" s="73"/>
      <c r="N10" s="73"/>
      <c r="O10" s="73"/>
      <c r="P10" s="73"/>
      <c r="Q10" s="73"/>
      <c r="R10" s="73"/>
      <c r="S10" s="73"/>
    </row>
    <row r="11" ht="13.5" thickBot="1"/>
    <row r="12" spans="2:12" s="1" customFormat="1" ht="12.75" customHeight="1">
      <c r="B12" s="152" t="s">
        <v>328</v>
      </c>
      <c r="C12" s="161" t="s">
        <v>393</v>
      </c>
      <c r="D12" s="150" t="s">
        <v>282</v>
      </c>
      <c r="E12" s="154" t="s">
        <v>502</v>
      </c>
      <c r="F12" s="159" t="s">
        <v>283</v>
      </c>
      <c r="G12" s="157" t="s">
        <v>504</v>
      </c>
      <c r="H12" s="154" t="s">
        <v>507</v>
      </c>
      <c r="I12" s="154" t="s">
        <v>284</v>
      </c>
      <c r="K12" s="223"/>
      <c r="L12" s="209"/>
    </row>
    <row r="13" spans="2:12" s="2" customFormat="1" ht="13.5" customHeight="1" thickBot="1">
      <c r="B13" s="153"/>
      <c r="C13" s="162"/>
      <c r="D13" s="151"/>
      <c r="E13" s="155"/>
      <c r="F13" s="160"/>
      <c r="G13" s="158"/>
      <c r="H13" s="155"/>
      <c r="I13" s="155"/>
      <c r="K13" s="224"/>
      <c r="L13" s="212"/>
    </row>
    <row r="14" spans="2:19" s="68" customFormat="1" ht="12.75">
      <c r="B14" s="63"/>
      <c r="C14" s="98"/>
      <c r="D14" s="63"/>
      <c r="E14" s="63"/>
      <c r="F14" s="66"/>
      <c r="G14" s="64"/>
      <c r="H14" s="63"/>
      <c r="I14" s="67"/>
      <c r="J14" s="70"/>
      <c r="K14" s="225"/>
      <c r="L14" s="226"/>
      <c r="M14" s="70"/>
      <c r="N14" s="70"/>
      <c r="O14" s="70"/>
      <c r="P14" s="70"/>
      <c r="Q14" s="70"/>
      <c r="R14" s="70"/>
      <c r="S14" s="70"/>
    </row>
    <row r="15" spans="2:19" s="15" customFormat="1" ht="21.75" customHeight="1">
      <c r="B15" s="56" t="s">
        <v>285</v>
      </c>
      <c r="C15" s="99">
        <v>6.1</v>
      </c>
      <c r="D15" s="148" t="s">
        <v>388</v>
      </c>
      <c r="E15" s="148"/>
      <c r="F15" s="148"/>
      <c r="G15" s="148"/>
      <c r="H15" s="148"/>
      <c r="I15" s="148"/>
      <c r="J15" s="54"/>
      <c r="K15" s="227">
        <f>+(L16*0.5)</f>
        <v>0.409375</v>
      </c>
      <c r="L15" s="228"/>
      <c r="M15" s="54"/>
      <c r="N15" s="54"/>
      <c r="O15" s="54"/>
      <c r="P15" s="54"/>
      <c r="Q15" s="54"/>
      <c r="R15" s="54"/>
      <c r="S15" s="54"/>
    </row>
    <row r="16" spans="2:19" s="2" customFormat="1" ht="48" customHeight="1">
      <c r="B16" s="108" t="s">
        <v>353</v>
      </c>
      <c r="C16" s="53" t="s">
        <v>361</v>
      </c>
      <c r="D16" s="62" t="s">
        <v>380</v>
      </c>
      <c r="E16" s="109" t="s">
        <v>503</v>
      </c>
      <c r="F16" s="45" t="s">
        <v>700</v>
      </c>
      <c r="G16" s="43">
        <v>2</v>
      </c>
      <c r="H16" s="53" t="s">
        <v>512</v>
      </c>
      <c r="I16" s="49"/>
      <c r="J16" s="23"/>
      <c r="K16" s="224">
        <v>0.5</v>
      </c>
      <c r="L16" s="229">
        <f>+SUM(K16:K23)/8</f>
        <v>0.81875</v>
      </c>
      <c r="M16" s="23"/>
      <c r="N16" s="23"/>
      <c r="O16" s="23"/>
      <c r="P16" s="23"/>
      <c r="Q16" s="23"/>
      <c r="R16" s="23"/>
      <c r="S16" s="23"/>
    </row>
    <row r="17" spans="2:19" s="2" customFormat="1" ht="47.25" customHeight="1">
      <c r="B17" s="53" t="s">
        <v>354</v>
      </c>
      <c r="C17" s="53" t="s">
        <v>363</v>
      </c>
      <c r="D17" s="93" t="s">
        <v>381</v>
      </c>
      <c r="E17" s="80" t="s">
        <v>503</v>
      </c>
      <c r="F17" s="85" t="s">
        <v>513</v>
      </c>
      <c r="G17" s="78">
        <v>3</v>
      </c>
      <c r="H17" s="8" t="s">
        <v>514</v>
      </c>
      <c r="I17" s="94"/>
      <c r="J17" s="23"/>
      <c r="K17" s="224">
        <v>0.9</v>
      </c>
      <c r="L17" s="230"/>
      <c r="M17" s="23"/>
      <c r="N17" s="23"/>
      <c r="O17" s="23"/>
      <c r="P17" s="23"/>
      <c r="Q17" s="23"/>
      <c r="R17" s="23"/>
      <c r="S17" s="23"/>
    </row>
    <row r="18" spans="2:19" s="2" customFormat="1" ht="53.25" customHeight="1">
      <c r="B18" s="53" t="s">
        <v>355</v>
      </c>
      <c r="C18" s="53" t="s">
        <v>286</v>
      </c>
      <c r="D18" s="9" t="s">
        <v>382</v>
      </c>
      <c r="E18" s="11" t="s">
        <v>503</v>
      </c>
      <c r="F18" s="28" t="s">
        <v>701</v>
      </c>
      <c r="G18" s="12">
        <v>3</v>
      </c>
      <c r="H18" s="3" t="s">
        <v>515</v>
      </c>
      <c r="I18" s="25"/>
      <c r="J18" s="23"/>
      <c r="K18" s="224">
        <v>0.9</v>
      </c>
      <c r="L18" s="230"/>
      <c r="M18" s="23"/>
      <c r="N18" s="23"/>
      <c r="O18" s="23"/>
      <c r="P18" s="23"/>
      <c r="Q18" s="23"/>
      <c r="R18" s="23"/>
      <c r="S18" s="23"/>
    </row>
    <row r="19" spans="2:19" s="2" customFormat="1" ht="72" customHeight="1">
      <c r="B19" s="53" t="s">
        <v>356</v>
      </c>
      <c r="C19" s="53" t="s">
        <v>287</v>
      </c>
      <c r="D19" s="9" t="s">
        <v>383</v>
      </c>
      <c r="E19" s="11" t="s">
        <v>503</v>
      </c>
      <c r="F19" s="28" t="s">
        <v>516</v>
      </c>
      <c r="G19" s="12">
        <v>3</v>
      </c>
      <c r="H19" s="3" t="s">
        <v>517</v>
      </c>
      <c r="I19" s="25"/>
      <c r="J19" s="23"/>
      <c r="K19" s="224">
        <v>0.9</v>
      </c>
      <c r="L19" s="230"/>
      <c r="M19" s="23"/>
      <c r="N19" s="23"/>
      <c r="O19" s="23"/>
      <c r="P19" s="23"/>
      <c r="Q19" s="23"/>
      <c r="R19" s="23"/>
      <c r="S19" s="23"/>
    </row>
    <row r="20" spans="2:19" s="2" customFormat="1" ht="72" customHeight="1">
      <c r="B20" s="53" t="s">
        <v>357</v>
      </c>
      <c r="C20" s="53" t="s">
        <v>289</v>
      </c>
      <c r="D20" s="9" t="s">
        <v>298</v>
      </c>
      <c r="E20" s="11" t="s">
        <v>503</v>
      </c>
      <c r="F20" s="28" t="s">
        <v>518</v>
      </c>
      <c r="G20" s="12">
        <v>4</v>
      </c>
      <c r="H20" s="3" t="s">
        <v>519</v>
      </c>
      <c r="I20" s="25"/>
      <c r="J20" s="23"/>
      <c r="K20" s="224">
        <v>0.95</v>
      </c>
      <c r="L20" s="230"/>
      <c r="M20" s="23"/>
      <c r="N20" s="23"/>
      <c r="O20" s="23"/>
      <c r="P20" s="23"/>
      <c r="Q20" s="23"/>
      <c r="R20" s="23"/>
      <c r="S20" s="23"/>
    </row>
    <row r="21" spans="2:19" s="2" customFormat="1" ht="72" customHeight="1">
      <c r="B21" s="53" t="s">
        <v>376</v>
      </c>
      <c r="C21" s="53" t="s">
        <v>351</v>
      </c>
      <c r="D21" s="9" t="s">
        <v>384</v>
      </c>
      <c r="E21" s="11" t="s">
        <v>503</v>
      </c>
      <c r="F21" s="28" t="s">
        <v>520</v>
      </c>
      <c r="G21" s="12">
        <v>5</v>
      </c>
      <c r="H21" s="107" t="s">
        <v>521</v>
      </c>
      <c r="I21" s="25"/>
      <c r="J21" s="23"/>
      <c r="K21" s="224">
        <v>1</v>
      </c>
      <c r="L21" s="230"/>
      <c r="M21" s="23"/>
      <c r="N21" s="23"/>
      <c r="O21" s="23"/>
      <c r="P21" s="23"/>
      <c r="Q21" s="23"/>
      <c r="R21" s="23"/>
      <c r="S21" s="23"/>
    </row>
    <row r="22" spans="2:19" s="2" customFormat="1" ht="72" customHeight="1">
      <c r="B22" s="53" t="s">
        <v>377</v>
      </c>
      <c r="C22" s="53" t="s">
        <v>374</v>
      </c>
      <c r="D22" s="9" t="s">
        <v>385</v>
      </c>
      <c r="E22" s="11" t="s">
        <v>503</v>
      </c>
      <c r="F22" s="28" t="s">
        <v>522</v>
      </c>
      <c r="G22" s="12">
        <v>3</v>
      </c>
      <c r="H22" s="3" t="s">
        <v>523</v>
      </c>
      <c r="I22" s="25"/>
      <c r="J22" s="23"/>
      <c r="K22" s="224">
        <v>0.9</v>
      </c>
      <c r="L22" s="230"/>
      <c r="M22" s="23"/>
      <c r="N22" s="23"/>
      <c r="O22" s="23"/>
      <c r="P22" s="23"/>
      <c r="Q22" s="23"/>
      <c r="R22" s="23"/>
      <c r="S22" s="23"/>
    </row>
    <row r="23" spans="2:19" s="2" customFormat="1" ht="81.75" customHeight="1">
      <c r="B23" s="8" t="s">
        <v>378</v>
      </c>
      <c r="C23" s="53" t="s">
        <v>375</v>
      </c>
      <c r="D23" s="32" t="s">
        <v>386</v>
      </c>
      <c r="E23" s="17" t="s">
        <v>503</v>
      </c>
      <c r="F23" s="28" t="s">
        <v>525</v>
      </c>
      <c r="G23" s="12">
        <v>2</v>
      </c>
      <c r="H23" s="3" t="s">
        <v>524</v>
      </c>
      <c r="I23" s="25"/>
      <c r="J23" s="23"/>
      <c r="K23" s="224">
        <v>0.5</v>
      </c>
      <c r="L23" s="230"/>
      <c r="M23" s="23"/>
      <c r="N23" s="23"/>
      <c r="O23" s="23"/>
      <c r="P23" s="23"/>
      <c r="Q23" s="23"/>
      <c r="R23" s="23"/>
      <c r="S23" s="23"/>
    </row>
    <row r="24" spans="2:19" s="15" customFormat="1" ht="21.75" customHeight="1">
      <c r="B24" s="56" t="s">
        <v>295</v>
      </c>
      <c r="C24" s="100">
        <v>6.2</v>
      </c>
      <c r="D24" s="168" t="s">
        <v>387</v>
      </c>
      <c r="E24" s="169"/>
      <c r="F24" s="169"/>
      <c r="G24" s="169"/>
      <c r="H24" s="169"/>
      <c r="I24" s="170"/>
      <c r="J24" s="54"/>
      <c r="K24" s="227">
        <f>+L25*0.5</f>
        <v>0.45</v>
      </c>
      <c r="L24" s="228"/>
      <c r="M24" s="54"/>
      <c r="N24" s="54"/>
      <c r="O24" s="54"/>
      <c r="P24" s="54"/>
      <c r="Q24" s="54"/>
      <c r="R24" s="54"/>
      <c r="S24" s="54"/>
    </row>
    <row r="25" spans="2:19" s="2" customFormat="1" ht="45" customHeight="1">
      <c r="B25" s="3" t="s">
        <v>296</v>
      </c>
      <c r="C25" s="3" t="s">
        <v>291</v>
      </c>
      <c r="D25" s="32" t="s">
        <v>389</v>
      </c>
      <c r="E25" s="17" t="s">
        <v>503</v>
      </c>
      <c r="F25" s="39" t="s">
        <v>526</v>
      </c>
      <c r="G25" s="12">
        <v>3</v>
      </c>
      <c r="H25" s="3" t="s">
        <v>527</v>
      </c>
      <c r="I25" s="25"/>
      <c r="J25" s="23"/>
      <c r="K25" s="224">
        <v>0.9</v>
      </c>
      <c r="L25" s="231">
        <f>+SUM(K25:K27)/3</f>
        <v>0.9</v>
      </c>
      <c r="M25" s="23"/>
      <c r="N25" s="23"/>
      <c r="O25" s="23"/>
      <c r="P25" s="23"/>
      <c r="Q25" s="23"/>
      <c r="R25" s="23"/>
      <c r="S25" s="23"/>
    </row>
    <row r="26" spans="2:19" s="2" customFormat="1" ht="54.75" customHeight="1">
      <c r="B26" s="3" t="s">
        <v>297</v>
      </c>
      <c r="C26" s="3" t="s">
        <v>292</v>
      </c>
      <c r="D26" s="32" t="s">
        <v>390</v>
      </c>
      <c r="E26" s="17" t="s">
        <v>562</v>
      </c>
      <c r="F26" s="41" t="s">
        <v>689</v>
      </c>
      <c r="G26" s="12">
        <v>3</v>
      </c>
      <c r="H26" s="3" t="s">
        <v>690</v>
      </c>
      <c r="I26" s="25"/>
      <c r="J26" s="23"/>
      <c r="K26" s="224">
        <v>0.9</v>
      </c>
      <c r="L26" s="230"/>
      <c r="M26" s="23"/>
      <c r="N26" s="23"/>
      <c r="O26" s="23"/>
      <c r="P26" s="23"/>
      <c r="Q26" s="23"/>
      <c r="R26" s="23"/>
      <c r="S26" s="23"/>
    </row>
    <row r="27" spans="2:19" s="2" customFormat="1" ht="51" customHeight="1">
      <c r="B27" s="3" t="s">
        <v>392</v>
      </c>
      <c r="C27" s="3" t="s">
        <v>379</v>
      </c>
      <c r="D27" s="32" t="s">
        <v>391</v>
      </c>
      <c r="E27" s="17" t="s">
        <v>503</v>
      </c>
      <c r="F27" s="41" t="s">
        <v>529</v>
      </c>
      <c r="G27" s="12">
        <v>3</v>
      </c>
      <c r="H27" s="3" t="s">
        <v>113</v>
      </c>
      <c r="I27" s="25"/>
      <c r="J27" s="23"/>
      <c r="K27" s="224">
        <v>0.9</v>
      </c>
      <c r="L27" s="230"/>
      <c r="M27" s="23"/>
      <c r="N27" s="23"/>
      <c r="O27" s="23"/>
      <c r="P27" s="23"/>
      <c r="Q27" s="23"/>
      <c r="R27" s="23"/>
      <c r="S27" s="23"/>
    </row>
    <row r="28" spans="3:19" s="2" customFormat="1" ht="11.25">
      <c r="C28" s="102"/>
      <c r="F28" s="23"/>
      <c r="G28" s="15"/>
      <c r="I28" s="26"/>
      <c r="J28" s="23"/>
      <c r="K28" s="224"/>
      <c r="L28" s="230"/>
      <c r="M28" s="23"/>
      <c r="N28" s="23"/>
      <c r="O28" s="23"/>
      <c r="P28" s="23"/>
      <c r="Q28" s="23"/>
      <c r="R28" s="23"/>
      <c r="S28" s="23"/>
    </row>
    <row r="29" spans="3:19" s="2" customFormat="1" ht="11.25">
      <c r="C29" s="101"/>
      <c r="F29" s="23"/>
      <c r="G29" s="15"/>
      <c r="I29" s="26"/>
      <c r="J29" s="23"/>
      <c r="K29" s="224"/>
      <c r="L29" s="230"/>
      <c r="M29" s="23"/>
      <c r="N29" s="23"/>
      <c r="O29" s="23"/>
      <c r="P29" s="23"/>
      <c r="Q29" s="23"/>
      <c r="R29" s="23"/>
      <c r="S29" s="23"/>
    </row>
    <row r="30" spans="3:19" s="2" customFormat="1" ht="11.25">
      <c r="C30" s="101"/>
      <c r="F30" s="23"/>
      <c r="G30" s="15"/>
      <c r="I30" s="26"/>
      <c r="J30" s="23"/>
      <c r="K30" s="224"/>
      <c r="L30" s="230"/>
      <c r="M30" s="23"/>
      <c r="N30" s="23"/>
      <c r="O30" s="23"/>
      <c r="P30" s="23"/>
      <c r="Q30" s="23"/>
      <c r="R30" s="23"/>
      <c r="S30" s="23"/>
    </row>
    <row r="31" spans="3:19" s="2" customFormat="1" ht="11.25">
      <c r="C31" s="101"/>
      <c r="F31" s="23"/>
      <c r="G31" s="15"/>
      <c r="I31" s="26"/>
      <c r="J31" s="23"/>
      <c r="K31" s="224"/>
      <c r="L31" s="230"/>
      <c r="M31" s="23"/>
      <c r="N31" s="23"/>
      <c r="O31" s="23"/>
      <c r="P31" s="23"/>
      <c r="Q31" s="23"/>
      <c r="R31" s="23"/>
      <c r="S31" s="23"/>
    </row>
    <row r="32" spans="3:19" s="2" customFormat="1" ht="11.25">
      <c r="C32" s="101"/>
      <c r="F32" s="23"/>
      <c r="G32" s="15"/>
      <c r="I32" s="26"/>
      <c r="J32" s="23"/>
      <c r="K32" s="224"/>
      <c r="L32" s="230"/>
      <c r="M32" s="23"/>
      <c r="N32" s="23"/>
      <c r="O32" s="23"/>
      <c r="P32" s="23"/>
      <c r="Q32" s="23"/>
      <c r="R32" s="23"/>
      <c r="S32" s="23"/>
    </row>
    <row r="33" spans="3:19" s="2" customFormat="1" ht="11.25">
      <c r="C33" s="101"/>
      <c r="F33" s="23"/>
      <c r="G33" s="15"/>
      <c r="I33" s="26"/>
      <c r="J33" s="23"/>
      <c r="K33" s="224"/>
      <c r="L33" s="230"/>
      <c r="M33" s="23"/>
      <c r="N33" s="23"/>
      <c r="O33" s="23"/>
      <c r="P33" s="23"/>
      <c r="Q33" s="23"/>
      <c r="R33" s="23"/>
      <c r="S33" s="23"/>
    </row>
    <row r="34" spans="3:19" s="2" customFormat="1" ht="11.25">
      <c r="C34" s="101"/>
      <c r="F34" s="23"/>
      <c r="G34" s="15"/>
      <c r="I34" s="26"/>
      <c r="J34" s="23"/>
      <c r="K34" s="224"/>
      <c r="L34" s="230"/>
      <c r="M34" s="23"/>
      <c r="N34" s="23"/>
      <c r="O34" s="23"/>
      <c r="P34" s="23"/>
      <c r="Q34" s="23"/>
      <c r="R34" s="23"/>
      <c r="S34" s="23"/>
    </row>
    <row r="35" spans="3:19" s="2" customFormat="1" ht="11.25">
      <c r="C35" s="101"/>
      <c r="F35" s="23"/>
      <c r="G35" s="15"/>
      <c r="I35" s="26"/>
      <c r="J35" s="23"/>
      <c r="K35" s="224"/>
      <c r="L35" s="230"/>
      <c r="M35" s="23"/>
      <c r="N35" s="23"/>
      <c r="O35" s="23"/>
      <c r="P35" s="23"/>
      <c r="Q35" s="23"/>
      <c r="R35" s="23"/>
      <c r="S35" s="23"/>
    </row>
    <row r="36" spans="3:19" s="2" customFormat="1" ht="11.25">
      <c r="C36" s="101"/>
      <c r="F36" s="23"/>
      <c r="G36" s="15"/>
      <c r="I36" s="26"/>
      <c r="J36" s="23"/>
      <c r="K36" s="224"/>
      <c r="L36" s="230"/>
      <c r="M36" s="23"/>
      <c r="N36" s="23"/>
      <c r="O36" s="23"/>
      <c r="P36" s="23"/>
      <c r="Q36" s="23"/>
      <c r="R36" s="23"/>
      <c r="S36" s="23"/>
    </row>
    <row r="37" spans="3:19" s="2" customFormat="1" ht="11.25">
      <c r="C37" s="101"/>
      <c r="F37" s="23"/>
      <c r="G37" s="15"/>
      <c r="I37" s="26"/>
      <c r="J37" s="23"/>
      <c r="K37" s="224"/>
      <c r="L37" s="230"/>
      <c r="M37" s="23"/>
      <c r="N37" s="23"/>
      <c r="O37" s="23"/>
      <c r="P37" s="23"/>
      <c r="Q37" s="23"/>
      <c r="R37" s="23"/>
      <c r="S37" s="23"/>
    </row>
    <row r="38" spans="3:19" s="2" customFormat="1" ht="11.25">
      <c r="C38" s="101"/>
      <c r="F38" s="23"/>
      <c r="G38" s="15"/>
      <c r="I38" s="26"/>
      <c r="J38" s="23"/>
      <c r="K38" s="224"/>
      <c r="L38" s="230"/>
      <c r="M38" s="23"/>
      <c r="N38" s="23"/>
      <c r="O38" s="23"/>
      <c r="P38" s="23"/>
      <c r="Q38" s="23"/>
      <c r="R38" s="23"/>
      <c r="S38" s="23"/>
    </row>
    <row r="39" spans="3:19" s="2" customFormat="1" ht="11.25">
      <c r="C39" s="101"/>
      <c r="F39" s="23"/>
      <c r="G39" s="15"/>
      <c r="I39" s="26"/>
      <c r="J39" s="23"/>
      <c r="K39" s="224"/>
      <c r="L39" s="230"/>
      <c r="M39" s="23"/>
      <c r="N39" s="23"/>
      <c r="O39" s="23"/>
      <c r="P39" s="23"/>
      <c r="Q39" s="23"/>
      <c r="R39" s="23"/>
      <c r="S39" s="23"/>
    </row>
    <row r="40" spans="3:19" s="2" customFormat="1" ht="11.25">
      <c r="C40" s="101"/>
      <c r="F40" s="23"/>
      <c r="G40" s="15"/>
      <c r="I40" s="26"/>
      <c r="J40" s="23"/>
      <c r="K40" s="224"/>
      <c r="L40" s="230"/>
      <c r="M40" s="23"/>
      <c r="N40" s="23"/>
      <c r="O40" s="23"/>
      <c r="P40" s="23"/>
      <c r="Q40" s="23"/>
      <c r="R40" s="23"/>
      <c r="S40" s="23"/>
    </row>
    <row r="41" spans="3:19" s="2" customFormat="1" ht="11.25">
      <c r="C41" s="101"/>
      <c r="F41" s="23"/>
      <c r="G41" s="15"/>
      <c r="I41" s="26"/>
      <c r="J41" s="23"/>
      <c r="K41" s="224"/>
      <c r="L41" s="230"/>
      <c r="M41" s="23"/>
      <c r="N41" s="23"/>
      <c r="O41" s="23"/>
      <c r="P41" s="23"/>
      <c r="Q41" s="23"/>
      <c r="R41" s="23"/>
      <c r="S41" s="23"/>
    </row>
    <row r="42" spans="3:19" s="2" customFormat="1" ht="11.25">
      <c r="C42" s="101"/>
      <c r="F42" s="23"/>
      <c r="G42" s="15"/>
      <c r="I42" s="26"/>
      <c r="J42" s="23"/>
      <c r="K42" s="224"/>
      <c r="L42" s="230"/>
      <c r="M42" s="23"/>
      <c r="N42" s="23"/>
      <c r="O42" s="23"/>
      <c r="P42" s="23"/>
      <c r="Q42" s="23"/>
      <c r="R42" s="23"/>
      <c r="S42" s="23"/>
    </row>
    <row r="43" spans="3:19" s="2" customFormat="1" ht="11.25">
      <c r="C43" s="101"/>
      <c r="F43" s="23"/>
      <c r="G43" s="15"/>
      <c r="I43" s="26"/>
      <c r="J43" s="23"/>
      <c r="K43" s="224"/>
      <c r="L43" s="230"/>
      <c r="M43" s="23"/>
      <c r="N43" s="23"/>
      <c r="O43" s="23"/>
      <c r="P43" s="23"/>
      <c r="Q43" s="23"/>
      <c r="R43" s="23"/>
      <c r="S43" s="23"/>
    </row>
  </sheetData>
  <sheetProtection/>
  <mergeCells count="21">
    <mergeCell ref="D24:F24"/>
    <mergeCell ref="G24:I24"/>
    <mergeCell ref="H12:H13"/>
    <mergeCell ref="I12:I13"/>
    <mergeCell ref="D15:F15"/>
    <mergeCell ref="E12:E13"/>
    <mergeCell ref="B12:B13"/>
    <mergeCell ref="C12:C13"/>
    <mergeCell ref="G12:G13"/>
    <mergeCell ref="G15:I15"/>
    <mergeCell ref="F12:F13"/>
    <mergeCell ref="D12:D13"/>
    <mergeCell ref="A1:J1"/>
    <mergeCell ref="A2:J2"/>
    <mergeCell ref="A3:J3"/>
    <mergeCell ref="D10:G10"/>
    <mergeCell ref="A8:J8"/>
    <mergeCell ref="A4:J4"/>
    <mergeCell ref="A5:J5"/>
    <mergeCell ref="A6:J6"/>
    <mergeCell ref="A7:J7"/>
  </mergeCells>
  <printOptions/>
  <pageMargins left="0.1968503937007874" right="0.1968503937007874" top="0.5905511811023623" bottom="0.5905511811023623" header="0" footer="0"/>
  <pageSetup fitToHeight="0" fitToWidth="1" horizontalDpi="600" verticalDpi="600" orientation="landscape" scale="76"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90" zoomScaleNormal="90" zoomScalePageLayoutView="0" workbookViewId="0" topLeftCell="A1">
      <pane xSplit="4" ySplit="15" topLeftCell="E17" activePane="bottomRight" state="frozen"/>
      <selection pane="topLeft" activeCell="A14" sqref="A14"/>
      <selection pane="topRight" activeCell="A14" sqref="A14"/>
      <selection pane="bottomLeft" activeCell="A14" sqref="A14"/>
      <selection pane="bottomRight" activeCell="K1" sqref="K1:L16384"/>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27" customWidth="1"/>
    <col min="7" max="7" width="13.7109375" style="18" bestFit="1" customWidth="1"/>
    <col min="8" max="8" width="40.7109375" style="0" customWidth="1"/>
    <col min="9" max="9" width="20.8515625" style="27" customWidth="1"/>
    <col min="10" max="10" width="2.28125" style="0" customWidth="1"/>
    <col min="11" max="12" width="11.421875" style="232" customWidth="1"/>
  </cols>
  <sheetData>
    <row r="1" spans="1:10" ht="12.75">
      <c r="A1" s="147"/>
      <c r="B1" s="147"/>
      <c r="C1" s="147"/>
      <c r="D1" s="147"/>
      <c r="E1" s="147"/>
      <c r="F1" s="147"/>
      <c r="G1" s="147"/>
      <c r="H1" s="147"/>
      <c r="I1" s="147"/>
      <c r="J1" s="147"/>
    </row>
    <row r="2" spans="1:12" s="58" customFormat="1" ht="15.75">
      <c r="A2" s="163" t="s">
        <v>699</v>
      </c>
      <c r="B2" s="163"/>
      <c r="C2" s="163"/>
      <c r="D2" s="163"/>
      <c r="E2" s="163"/>
      <c r="F2" s="163"/>
      <c r="G2" s="163"/>
      <c r="H2" s="163"/>
      <c r="I2" s="163"/>
      <c r="J2" s="163"/>
      <c r="K2" s="210"/>
      <c r="L2" s="210"/>
    </row>
    <row r="3" spans="1:12" s="58" customFormat="1" ht="9" customHeight="1">
      <c r="A3" s="164"/>
      <c r="B3" s="164"/>
      <c r="C3" s="164"/>
      <c r="D3" s="164"/>
      <c r="E3" s="164"/>
      <c r="F3" s="164"/>
      <c r="G3" s="164"/>
      <c r="H3" s="164"/>
      <c r="I3" s="164"/>
      <c r="J3" s="164"/>
      <c r="K3" s="210"/>
      <c r="L3" s="210"/>
    </row>
    <row r="4" spans="1:12" s="58" customFormat="1" ht="15.75">
      <c r="A4" s="165" t="s">
        <v>500</v>
      </c>
      <c r="B4" s="165"/>
      <c r="C4" s="165"/>
      <c r="D4" s="165"/>
      <c r="E4" s="165"/>
      <c r="F4" s="165"/>
      <c r="G4" s="165"/>
      <c r="H4" s="165"/>
      <c r="I4" s="165"/>
      <c r="J4" s="165"/>
      <c r="K4" s="210"/>
      <c r="L4" s="210"/>
    </row>
    <row r="5" spans="1:12" s="58" customFormat="1" ht="8.25" customHeight="1">
      <c r="A5" s="164"/>
      <c r="B5" s="164"/>
      <c r="C5" s="164"/>
      <c r="D5" s="164"/>
      <c r="E5" s="164"/>
      <c r="F5" s="164"/>
      <c r="G5" s="164"/>
      <c r="H5" s="164"/>
      <c r="I5" s="164"/>
      <c r="J5" s="164"/>
      <c r="K5" s="210"/>
      <c r="L5" s="210"/>
    </row>
    <row r="6" spans="1:12" s="58" customFormat="1" ht="15.75">
      <c r="A6" s="166" t="s">
        <v>501</v>
      </c>
      <c r="B6" s="166"/>
      <c r="C6" s="166"/>
      <c r="D6" s="166"/>
      <c r="E6" s="166"/>
      <c r="F6" s="166"/>
      <c r="G6" s="166"/>
      <c r="H6" s="166"/>
      <c r="I6" s="166"/>
      <c r="J6" s="166"/>
      <c r="K6" s="210"/>
      <c r="L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154</v>
      </c>
      <c r="E10" s="156"/>
      <c r="F10" s="156"/>
      <c r="G10" s="156"/>
      <c r="K10" s="233"/>
      <c r="L10" s="233"/>
    </row>
    <row r="11" ht="13.5" thickBot="1"/>
    <row r="12" spans="2:12" s="1" customFormat="1" ht="12.75" customHeight="1">
      <c r="B12" s="152" t="s">
        <v>328</v>
      </c>
      <c r="C12" s="161" t="s">
        <v>393</v>
      </c>
      <c r="D12" s="150" t="s">
        <v>282</v>
      </c>
      <c r="E12" s="154" t="s">
        <v>502</v>
      </c>
      <c r="F12" s="159" t="s">
        <v>283</v>
      </c>
      <c r="G12" s="157" t="s">
        <v>504</v>
      </c>
      <c r="H12" s="154" t="s">
        <v>507</v>
      </c>
      <c r="I12" s="154" t="s">
        <v>284</v>
      </c>
      <c r="K12" s="209"/>
      <c r="L12" s="209"/>
    </row>
    <row r="13" spans="2:12" s="2" customFormat="1" ht="12" customHeight="1" thickBot="1">
      <c r="B13" s="153"/>
      <c r="C13" s="162"/>
      <c r="D13" s="151"/>
      <c r="E13" s="155"/>
      <c r="F13" s="160"/>
      <c r="G13" s="158"/>
      <c r="H13" s="155"/>
      <c r="I13" s="155"/>
      <c r="K13" s="212"/>
      <c r="L13" s="212"/>
    </row>
    <row r="14" spans="2:12" s="68" customFormat="1" ht="12.75">
      <c r="B14" s="63"/>
      <c r="C14" s="63"/>
      <c r="D14" s="63"/>
      <c r="E14" s="63"/>
      <c r="F14" s="65"/>
      <c r="G14" s="64"/>
      <c r="H14" s="63"/>
      <c r="I14" s="65"/>
      <c r="K14" s="213"/>
      <c r="L14" s="213"/>
    </row>
    <row r="15" spans="2:12" s="15" customFormat="1" ht="21" customHeight="1">
      <c r="B15" s="56" t="s">
        <v>313</v>
      </c>
      <c r="C15" s="99">
        <v>7.1</v>
      </c>
      <c r="D15" s="148" t="s">
        <v>314</v>
      </c>
      <c r="E15" s="148"/>
      <c r="F15" s="148"/>
      <c r="G15" s="148"/>
      <c r="H15" s="148"/>
      <c r="I15" s="148"/>
      <c r="K15" s="227">
        <f>+L16*0.5</f>
        <v>0.25</v>
      </c>
      <c r="L15" s="234"/>
    </row>
    <row r="16" spans="2:12" s="15" customFormat="1" ht="37.5" customHeight="1">
      <c r="B16" s="53" t="s">
        <v>315</v>
      </c>
      <c r="C16" s="53" t="s">
        <v>394</v>
      </c>
      <c r="D16" s="62" t="s">
        <v>370</v>
      </c>
      <c r="E16" s="109" t="s">
        <v>503</v>
      </c>
      <c r="F16" s="106" t="s">
        <v>114</v>
      </c>
      <c r="G16" s="12">
        <v>3</v>
      </c>
      <c r="H16" s="95" t="s">
        <v>115</v>
      </c>
      <c r="I16" s="50"/>
      <c r="K16" s="234">
        <v>0.5</v>
      </c>
      <c r="L16" s="234">
        <f>+SUM(K16:K18)/3</f>
        <v>0.5</v>
      </c>
    </row>
    <row r="17" spans="2:12" s="15" customFormat="1" ht="37.5" customHeight="1">
      <c r="B17" s="53" t="s">
        <v>397</v>
      </c>
      <c r="C17" s="53" t="s">
        <v>395</v>
      </c>
      <c r="D17" s="62" t="s">
        <v>399</v>
      </c>
      <c r="E17" s="109" t="s">
        <v>503</v>
      </c>
      <c r="F17" s="106" t="s">
        <v>114</v>
      </c>
      <c r="G17" s="43">
        <v>3</v>
      </c>
      <c r="H17" s="95" t="s">
        <v>530</v>
      </c>
      <c r="I17" s="50"/>
      <c r="K17" s="234">
        <v>0.5</v>
      </c>
      <c r="L17" s="234"/>
    </row>
    <row r="18" spans="2:12" s="2" customFormat="1" ht="62.25" customHeight="1">
      <c r="B18" s="108" t="s">
        <v>398</v>
      </c>
      <c r="C18" s="53" t="s">
        <v>396</v>
      </c>
      <c r="D18" s="62" t="s">
        <v>116</v>
      </c>
      <c r="E18" s="109" t="s">
        <v>503</v>
      </c>
      <c r="F18" s="95" t="s">
        <v>531</v>
      </c>
      <c r="G18" s="43">
        <v>3</v>
      </c>
      <c r="H18" s="53" t="s">
        <v>532</v>
      </c>
      <c r="I18" s="95"/>
      <c r="K18" s="234">
        <v>0.5</v>
      </c>
      <c r="L18" s="212"/>
    </row>
    <row r="19" spans="2:12" s="15" customFormat="1" ht="21" customHeight="1">
      <c r="B19" s="56" t="s">
        <v>371</v>
      </c>
      <c r="C19" s="99">
        <v>7.2</v>
      </c>
      <c r="D19" s="168" t="s">
        <v>372</v>
      </c>
      <c r="E19" s="169"/>
      <c r="F19" s="169"/>
      <c r="G19" s="169"/>
      <c r="H19" s="169"/>
      <c r="I19" s="170"/>
      <c r="K19" s="227">
        <f>+L20*0.5</f>
        <v>0.4625</v>
      </c>
      <c r="L19" s="234"/>
    </row>
    <row r="20" spans="2:12" s="2" customFormat="1" ht="54.75" customHeight="1">
      <c r="B20" s="3" t="s">
        <v>299</v>
      </c>
      <c r="C20" s="3" t="s">
        <v>161</v>
      </c>
      <c r="D20" s="9" t="s">
        <v>300</v>
      </c>
      <c r="E20" s="11" t="s">
        <v>503</v>
      </c>
      <c r="F20" s="42" t="s">
        <v>533</v>
      </c>
      <c r="G20" s="12">
        <v>4</v>
      </c>
      <c r="H20" s="3" t="s">
        <v>534</v>
      </c>
      <c r="I20" s="22"/>
      <c r="K20" s="212">
        <v>0.95</v>
      </c>
      <c r="L20" s="212">
        <f>+SUM(K20:K21)/2</f>
        <v>0.925</v>
      </c>
    </row>
    <row r="21" spans="2:12" s="2" customFormat="1" ht="49.5" customHeight="1">
      <c r="B21" s="3" t="s">
        <v>301</v>
      </c>
      <c r="C21" s="3" t="s">
        <v>163</v>
      </c>
      <c r="D21" s="9" t="s">
        <v>302</v>
      </c>
      <c r="E21" s="11" t="s">
        <v>503</v>
      </c>
      <c r="F21" s="22" t="s">
        <v>702</v>
      </c>
      <c r="G21" s="12">
        <v>3</v>
      </c>
      <c r="H21" s="5" t="s">
        <v>535</v>
      </c>
      <c r="I21" s="22"/>
      <c r="K21" s="212">
        <v>0.9</v>
      </c>
      <c r="L21" s="212"/>
    </row>
    <row r="29" ht="12.75">
      <c r="G29" s="55"/>
    </row>
  </sheetData>
  <sheetProtection/>
  <mergeCells count="21">
    <mergeCell ref="A7:J7"/>
    <mergeCell ref="A8:J8"/>
    <mergeCell ref="A1:J1"/>
    <mergeCell ref="A2:J2"/>
    <mergeCell ref="A3:J3"/>
    <mergeCell ref="A4:J4"/>
    <mergeCell ref="A5:J5"/>
    <mergeCell ref="A6:J6"/>
    <mergeCell ref="I12:I13"/>
    <mergeCell ref="C12:C13"/>
    <mergeCell ref="D15:F15"/>
    <mergeCell ref="G15:I15"/>
    <mergeCell ref="E12:E13"/>
    <mergeCell ref="G19:I19"/>
    <mergeCell ref="D19:F19"/>
    <mergeCell ref="D10:G10"/>
    <mergeCell ref="G12:G13"/>
    <mergeCell ref="F12:F13"/>
    <mergeCell ref="D12:D13"/>
    <mergeCell ref="B12:B13"/>
    <mergeCell ref="H12:H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zoomScale="90" zoomScaleNormal="90" zoomScalePageLayoutView="0" workbookViewId="0" topLeftCell="A1">
      <pane xSplit="4" ySplit="15" topLeftCell="F17" activePane="bottomRight" state="frozen"/>
      <selection pane="topLeft" activeCell="A14" sqref="A14"/>
      <selection pane="topRight" activeCell="A14" sqref="A14"/>
      <selection pane="bottomLeft" activeCell="A14" sqref="A14"/>
      <selection pane="bottomRight" activeCell="K1" sqref="K1:L16384"/>
    </sheetView>
  </sheetViews>
  <sheetFormatPr defaultColWidth="11.421875" defaultRowHeight="12.75"/>
  <cols>
    <col min="1" max="1" width="2.28125" style="0" customWidth="1"/>
    <col min="2" max="2" width="5.28125" style="0" customWidth="1"/>
    <col min="3" max="3" width="8.28125" style="0" bestFit="1" customWidth="1"/>
    <col min="4" max="5" width="20.28125" style="0" customWidth="1"/>
    <col min="6" max="6" width="50.7109375" style="29" customWidth="1"/>
    <col min="7" max="7" width="13.7109375" style="18" bestFit="1" customWidth="1"/>
    <col min="8" max="8" width="40.7109375" style="0" customWidth="1"/>
    <col min="9" max="9" width="20.8515625" style="29" customWidth="1"/>
    <col min="10" max="10" width="2.28125" style="0" customWidth="1"/>
    <col min="11" max="12" width="11.421875" style="232" customWidth="1"/>
  </cols>
  <sheetData>
    <row r="1" spans="1:10" ht="12.75">
      <c r="A1" s="147"/>
      <c r="B1" s="147"/>
      <c r="C1" s="147"/>
      <c r="D1" s="147"/>
      <c r="E1" s="147"/>
      <c r="F1" s="147"/>
      <c r="G1" s="147"/>
      <c r="H1" s="147"/>
      <c r="I1" s="147"/>
      <c r="J1" s="147"/>
    </row>
    <row r="2" spans="1:12" s="58" customFormat="1" ht="15.75">
      <c r="A2" s="163" t="s">
        <v>499</v>
      </c>
      <c r="B2" s="163"/>
      <c r="C2" s="163"/>
      <c r="D2" s="163"/>
      <c r="E2" s="163"/>
      <c r="F2" s="163"/>
      <c r="G2" s="163"/>
      <c r="H2" s="163"/>
      <c r="I2" s="163"/>
      <c r="J2" s="163"/>
      <c r="K2" s="210"/>
      <c r="L2" s="210"/>
    </row>
    <row r="3" spans="1:12" s="58" customFormat="1" ht="9" customHeight="1">
      <c r="A3" s="164"/>
      <c r="B3" s="164"/>
      <c r="C3" s="164"/>
      <c r="D3" s="164"/>
      <c r="E3" s="164"/>
      <c r="F3" s="164"/>
      <c r="G3" s="164"/>
      <c r="H3" s="164"/>
      <c r="I3" s="164"/>
      <c r="J3" s="164"/>
      <c r="K3" s="210"/>
      <c r="L3" s="210"/>
    </row>
    <row r="4" spans="1:12" s="58" customFormat="1" ht="15.75">
      <c r="A4" s="165" t="s">
        <v>500</v>
      </c>
      <c r="B4" s="165"/>
      <c r="C4" s="165"/>
      <c r="D4" s="165"/>
      <c r="E4" s="165"/>
      <c r="F4" s="165"/>
      <c r="G4" s="165"/>
      <c r="H4" s="165"/>
      <c r="I4" s="165"/>
      <c r="J4" s="165"/>
      <c r="K4" s="210"/>
      <c r="L4" s="210"/>
    </row>
    <row r="5" spans="1:12" s="58" customFormat="1" ht="8.25" customHeight="1">
      <c r="A5" s="164"/>
      <c r="B5" s="164"/>
      <c r="C5" s="164"/>
      <c r="D5" s="164"/>
      <c r="E5" s="164"/>
      <c r="F5" s="164"/>
      <c r="G5" s="164"/>
      <c r="H5" s="164"/>
      <c r="I5" s="164"/>
      <c r="J5" s="164"/>
      <c r="K5" s="210"/>
      <c r="L5" s="210"/>
    </row>
    <row r="6" spans="1:12" s="58" customFormat="1" ht="15.75">
      <c r="A6" s="166" t="s">
        <v>501</v>
      </c>
      <c r="B6" s="166"/>
      <c r="C6" s="166"/>
      <c r="D6" s="166"/>
      <c r="E6" s="166"/>
      <c r="F6" s="166"/>
      <c r="G6" s="166"/>
      <c r="H6" s="166"/>
      <c r="I6" s="166"/>
      <c r="J6" s="166"/>
      <c r="K6" s="210"/>
      <c r="L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400</v>
      </c>
      <c r="E10" s="156"/>
      <c r="F10" s="156"/>
      <c r="G10" s="156"/>
      <c r="H10" s="74"/>
      <c r="I10" s="74"/>
      <c r="K10" s="233"/>
      <c r="L10" s="233"/>
    </row>
    <row r="11" ht="13.5" thickBot="1"/>
    <row r="12" spans="2:12" s="1" customFormat="1" ht="12.75" customHeight="1">
      <c r="B12" s="152" t="s">
        <v>328</v>
      </c>
      <c r="C12" s="161" t="s">
        <v>393</v>
      </c>
      <c r="D12" s="150" t="s">
        <v>282</v>
      </c>
      <c r="E12" s="154" t="s">
        <v>502</v>
      </c>
      <c r="F12" s="159" t="s">
        <v>283</v>
      </c>
      <c r="G12" s="157" t="s">
        <v>504</v>
      </c>
      <c r="H12" s="154" t="s">
        <v>507</v>
      </c>
      <c r="I12" s="154" t="s">
        <v>284</v>
      </c>
      <c r="K12" s="209"/>
      <c r="L12" s="209"/>
    </row>
    <row r="13" spans="2:12" s="2" customFormat="1" ht="12" customHeight="1" thickBot="1">
      <c r="B13" s="153"/>
      <c r="C13" s="162"/>
      <c r="D13" s="151"/>
      <c r="E13" s="155"/>
      <c r="F13" s="160"/>
      <c r="G13" s="158"/>
      <c r="H13" s="155"/>
      <c r="I13" s="155"/>
      <c r="K13" s="212"/>
      <c r="L13" s="212"/>
    </row>
    <row r="14" spans="2:12" s="68" customFormat="1" ht="12.75">
      <c r="B14" s="63"/>
      <c r="C14" s="63"/>
      <c r="D14" s="63"/>
      <c r="E14" s="63"/>
      <c r="F14" s="66"/>
      <c r="G14" s="64"/>
      <c r="H14" s="63"/>
      <c r="I14" s="66"/>
      <c r="K14" s="213"/>
      <c r="L14" s="213"/>
    </row>
    <row r="15" spans="2:12" s="15" customFormat="1" ht="21.75" customHeight="1">
      <c r="B15" s="56" t="s">
        <v>303</v>
      </c>
      <c r="C15" s="99">
        <v>8.1</v>
      </c>
      <c r="D15" s="148" t="s">
        <v>401</v>
      </c>
      <c r="E15" s="148"/>
      <c r="F15" s="148"/>
      <c r="G15" s="148"/>
      <c r="H15" s="148"/>
      <c r="I15" s="148"/>
      <c r="K15" s="227">
        <f>+L16*0.33</f>
        <v>0.2695</v>
      </c>
      <c r="L15" s="234"/>
    </row>
    <row r="16" spans="2:12" s="2" customFormat="1" ht="46.5" customHeight="1">
      <c r="B16" s="53" t="s">
        <v>304</v>
      </c>
      <c r="C16" s="53" t="s">
        <v>228</v>
      </c>
      <c r="D16" s="62" t="s">
        <v>402</v>
      </c>
      <c r="E16" s="109" t="s">
        <v>503</v>
      </c>
      <c r="F16" s="96" t="s">
        <v>536</v>
      </c>
      <c r="G16" s="43">
        <v>2</v>
      </c>
      <c r="H16" s="53" t="s">
        <v>537</v>
      </c>
      <c r="I16" s="44"/>
      <c r="K16" s="212">
        <v>0.5</v>
      </c>
      <c r="L16" s="212">
        <f>+SUM(K16:K18)/3</f>
        <v>0.8166666666666668</v>
      </c>
    </row>
    <row r="17" spans="2:12" s="2" customFormat="1" ht="50.25" customHeight="1">
      <c r="B17" s="3" t="s">
        <v>305</v>
      </c>
      <c r="C17" s="53" t="s">
        <v>403</v>
      </c>
      <c r="D17" s="32" t="s">
        <v>306</v>
      </c>
      <c r="E17" s="109" t="s">
        <v>503</v>
      </c>
      <c r="F17" s="106" t="s">
        <v>538</v>
      </c>
      <c r="G17" s="30">
        <v>5</v>
      </c>
      <c r="H17" s="5" t="s">
        <v>539</v>
      </c>
      <c r="I17" s="22"/>
      <c r="K17" s="212">
        <v>1</v>
      </c>
      <c r="L17" s="212"/>
    </row>
    <row r="18" spans="2:12" s="2" customFormat="1" ht="57.75" customHeight="1">
      <c r="B18" s="3" t="s">
        <v>307</v>
      </c>
      <c r="C18" s="53" t="s">
        <v>404</v>
      </c>
      <c r="D18" s="32" t="s">
        <v>405</v>
      </c>
      <c r="E18" s="17" t="s">
        <v>503</v>
      </c>
      <c r="F18" s="84" t="s">
        <v>540</v>
      </c>
      <c r="G18" s="12">
        <v>4</v>
      </c>
      <c r="H18" s="5" t="s">
        <v>539</v>
      </c>
      <c r="I18" s="22"/>
      <c r="K18" s="212">
        <v>0.95</v>
      </c>
      <c r="L18" s="212"/>
    </row>
    <row r="19" spans="2:12" s="15" customFormat="1" ht="21.75" customHeight="1">
      <c r="B19" s="56" t="s">
        <v>308</v>
      </c>
      <c r="C19" s="99">
        <v>8.2</v>
      </c>
      <c r="D19" s="168" t="s">
        <v>406</v>
      </c>
      <c r="E19" s="169"/>
      <c r="F19" s="169"/>
      <c r="G19" s="169"/>
      <c r="H19" s="169"/>
      <c r="I19" s="170"/>
      <c r="K19" s="227">
        <f>+L20*0.33</f>
        <v>0.253</v>
      </c>
      <c r="L19" s="234"/>
    </row>
    <row r="20" spans="2:12" s="2" customFormat="1" ht="56.25" customHeight="1">
      <c r="B20" s="3" t="s">
        <v>176</v>
      </c>
      <c r="C20" s="3" t="s">
        <v>231</v>
      </c>
      <c r="D20" s="32" t="s">
        <v>541</v>
      </c>
      <c r="E20" s="17" t="s">
        <v>503</v>
      </c>
      <c r="F20" s="84" t="s">
        <v>542</v>
      </c>
      <c r="G20" s="12">
        <v>3</v>
      </c>
      <c r="H20" s="5" t="s">
        <v>543</v>
      </c>
      <c r="I20" s="22"/>
      <c r="K20" s="212">
        <v>0.9</v>
      </c>
      <c r="L20" s="212">
        <f>+SUM(K20:K22)/3</f>
        <v>0.7666666666666666</v>
      </c>
    </row>
    <row r="21" spans="2:12" s="2" customFormat="1" ht="72" customHeight="1">
      <c r="B21" s="3" t="s">
        <v>407</v>
      </c>
      <c r="C21" s="3" t="s">
        <v>233</v>
      </c>
      <c r="D21" s="81" t="s">
        <v>409</v>
      </c>
      <c r="E21" s="110" t="s">
        <v>503</v>
      </c>
      <c r="F21" s="84" t="s">
        <v>544</v>
      </c>
      <c r="G21" s="12">
        <v>2</v>
      </c>
      <c r="H21" s="5" t="s">
        <v>117</v>
      </c>
      <c r="I21" s="22"/>
      <c r="K21" s="212">
        <v>0.5</v>
      </c>
      <c r="L21" s="212"/>
    </row>
    <row r="22" spans="2:12" s="2" customFormat="1" ht="72" customHeight="1">
      <c r="B22" s="3" t="s">
        <v>408</v>
      </c>
      <c r="C22" s="3" t="s">
        <v>235</v>
      </c>
      <c r="D22" s="81" t="s">
        <v>245</v>
      </c>
      <c r="E22" s="110" t="s">
        <v>503</v>
      </c>
      <c r="F22" s="84" t="s">
        <v>545</v>
      </c>
      <c r="G22" s="12">
        <v>3</v>
      </c>
      <c r="H22" s="5" t="s">
        <v>546</v>
      </c>
      <c r="I22" s="22"/>
      <c r="K22" s="212">
        <v>0.9</v>
      </c>
      <c r="L22" s="212"/>
    </row>
    <row r="23" spans="2:12" s="15" customFormat="1" ht="21.75" customHeight="1">
      <c r="B23" s="56" t="s">
        <v>177</v>
      </c>
      <c r="C23" s="99">
        <v>8.3</v>
      </c>
      <c r="D23" s="168" t="s">
        <v>410</v>
      </c>
      <c r="E23" s="169"/>
      <c r="F23" s="169"/>
      <c r="G23" s="148"/>
      <c r="H23" s="148"/>
      <c r="I23" s="148"/>
      <c r="K23" s="227">
        <f>+L24*0.33</f>
        <v>0.253</v>
      </c>
      <c r="L23" s="234"/>
    </row>
    <row r="24" spans="2:12" s="2" customFormat="1" ht="51" customHeight="1">
      <c r="B24" s="3" t="s">
        <v>178</v>
      </c>
      <c r="C24" s="3" t="s">
        <v>239</v>
      </c>
      <c r="D24" s="9" t="s">
        <v>411</v>
      </c>
      <c r="E24" s="48" t="s">
        <v>503</v>
      </c>
      <c r="F24" s="106" t="s">
        <v>114</v>
      </c>
      <c r="G24" s="12">
        <v>3</v>
      </c>
      <c r="H24" s="5" t="s">
        <v>118</v>
      </c>
      <c r="I24" s="22"/>
      <c r="K24" s="212">
        <v>0.9</v>
      </c>
      <c r="L24" s="212">
        <f>+SUM(K24:K26)/3</f>
        <v>0.7666666666666666</v>
      </c>
    </row>
    <row r="25" spans="2:12" s="2" customFormat="1" ht="70.5" customHeight="1">
      <c r="B25" s="3" t="s">
        <v>243</v>
      </c>
      <c r="C25" s="3" t="s">
        <v>241</v>
      </c>
      <c r="D25" s="9" t="s">
        <v>412</v>
      </c>
      <c r="E25" s="48" t="s">
        <v>503</v>
      </c>
      <c r="F25" s="106" t="s">
        <v>114</v>
      </c>
      <c r="G25" s="12">
        <v>3</v>
      </c>
      <c r="H25" s="5" t="s">
        <v>703</v>
      </c>
      <c r="I25" s="22"/>
      <c r="K25" s="212">
        <v>0.9</v>
      </c>
      <c r="L25" s="212"/>
    </row>
    <row r="26" spans="2:12" s="2" customFormat="1" ht="68.25" customHeight="1">
      <c r="B26" s="3" t="s">
        <v>244</v>
      </c>
      <c r="C26" s="3" t="s">
        <v>242</v>
      </c>
      <c r="D26" s="9" t="s">
        <v>413</v>
      </c>
      <c r="E26" s="48" t="s">
        <v>503</v>
      </c>
      <c r="F26" s="106" t="s">
        <v>547</v>
      </c>
      <c r="G26" s="12">
        <v>2</v>
      </c>
      <c r="H26" s="5" t="s">
        <v>548</v>
      </c>
      <c r="I26" s="22"/>
      <c r="K26" s="212">
        <v>0.5</v>
      </c>
      <c r="L26" s="212"/>
    </row>
  </sheetData>
  <sheetProtection/>
  <mergeCells count="23">
    <mergeCell ref="A7:J7"/>
    <mergeCell ref="A8:J8"/>
    <mergeCell ref="E12:E13"/>
    <mergeCell ref="D19:F19"/>
    <mergeCell ref="G19:I19"/>
    <mergeCell ref="D23:F23"/>
    <mergeCell ref="G23:I23"/>
    <mergeCell ref="I12:I13"/>
    <mergeCell ref="D15:F15"/>
    <mergeCell ref="G15:I15"/>
    <mergeCell ref="A1:J1"/>
    <mergeCell ref="A2:J2"/>
    <mergeCell ref="A3:J3"/>
    <mergeCell ref="A4:J4"/>
    <mergeCell ref="A5:J5"/>
    <mergeCell ref="A6:J6"/>
    <mergeCell ref="G12:G13"/>
    <mergeCell ref="D12:D13"/>
    <mergeCell ref="B12:B13"/>
    <mergeCell ref="H12:H13"/>
    <mergeCell ref="D10:G10"/>
    <mergeCell ref="F12:F13"/>
    <mergeCell ref="C12:C13"/>
  </mergeCells>
  <printOptions/>
  <pageMargins left="0.1968503937007874" right="0.1968503937007874" top="0.5905511811023623" bottom="0.5905511811023623" header="0" footer="0"/>
  <pageSetup fitToHeight="0" fitToWidth="1" horizontalDpi="600" verticalDpi="600" orientation="landscape" scale="74"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0"/>
  <sheetViews>
    <sheetView zoomScale="90" zoomScaleNormal="90" zoomScalePageLayoutView="0" workbookViewId="0" topLeftCell="A1">
      <pane xSplit="4" ySplit="15" topLeftCell="F25"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6.8515625" style="0" customWidth="1"/>
    <col min="6" max="6" width="50.7109375" style="38" customWidth="1"/>
    <col min="7" max="7" width="13.7109375" style="18" bestFit="1" customWidth="1"/>
    <col min="8" max="8" width="40.7109375" style="0" customWidth="1"/>
    <col min="9" max="9" width="20.8515625" style="38" customWidth="1"/>
    <col min="10" max="10" width="2.28125" style="38" customWidth="1"/>
    <col min="11" max="11" width="11.421875" style="235" customWidth="1"/>
    <col min="12" max="21" width="11.421875" style="38" customWidth="1"/>
  </cols>
  <sheetData>
    <row r="1" spans="1:10" ht="12.75">
      <c r="A1" s="147"/>
      <c r="B1" s="147"/>
      <c r="C1" s="147"/>
      <c r="D1" s="147"/>
      <c r="E1" s="147"/>
      <c r="F1" s="147"/>
      <c r="G1" s="147"/>
      <c r="H1" s="147"/>
      <c r="I1" s="147"/>
      <c r="J1" s="147"/>
    </row>
    <row r="2" spans="1:21" s="58" customFormat="1" ht="15.75">
      <c r="A2" s="163" t="s">
        <v>699</v>
      </c>
      <c r="B2" s="163"/>
      <c r="C2" s="163"/>
      <c r="D2" s="163"/>
      <c r="E2" s="163"/>
      <c r="F2" s="163"/>
      <c r="G2" s="163"/>
      <c r="H2" s="163"/>
      <c r="I2" s="163"/>
      <c r="J2" s="163"/>
      <c r="K2" s="236"/>
      <c r="L2" s="59"/>
      <c r="M2" s="59"/>
      <c r="N2" s="59"/>
      <c r="O2" s="59"/>
      <c r="P2" s="59"/>
      <c r="Q2" s="59"/>
      <c r="R2" s="59"/>
      <c r="S2" s="59"/>
      <c r="T2" s="59"/>
      <c r="U2" s="59"/>
    </row>
    <row r="3" spans="1:21" s="58" customFormat="1" ht="9" customHeight="1">
      <c r="A3" s="164"/>
      <c r="B3" s="164"/>
      <c r="C3" s="164"/>
      <c r="D3" s="164"/>
      <c r="E3" s="164"/>
      <c r="F3" s="164"/>
      <c r="G3" s="164"/>
      <c r="H3" s="164"/>
      <c r="I3" s="164"/>
      <c r="J3" s="164"/>
      <c r="K3" s="236"/>
      <c r="L3" s="59"/>
      <c r="M3" s="59"/>
      <c r="N3" s="59"/>
      <c r="O3" s="59"/>
      <c r="P3" s="59"/>
      <c r="Q3" s="59"/>
      <c r="R3" s="59"/>
      <c r="S3" s="59"/>
      <c r="T3" s="59"/>
      <c r="U3" s="59"/>
    </row>
    <row r="4" spans="1:21" s="58" customFormat="1" ht="15.75">
      <c r="A4" s="165" t="s">
        <v>500</v>
      </c>
      <c r="B4" s="165"/>
      <c r="C4" s="165"/>
      <c r="D4" s="165"/>
      <c r="E4" s="165"/>
      <c r="F4" s="165"/>
      <c r="G4" s="165"/>
      <c r="H4" s="165"/>
      <c r="I4" s="165"/>
      <c r="J4" s="165"/>
      <c r="K4" s="236"/>
      <c r="L4" s="59"/>
      <c r="M4" s="59"/>
      <c r="N4" s="59"/>
      <c r="O4" s="59"/>
      <c r="P4" s="59"/>
      <c r="Q4" s="59"/>
      <c r="R4" s="59"/>
      <c r="S4" s="59"/>
      <c r="T4" s="59"/>
      <c r="U4" s="59"/>
    </row>
    <row r="5" spans="1:21" s="58" customFormat="1" ht="8.25" customHeight="1">
      <c r="A5" s="164"/>
      <c r="B5" s="164"/>
      <c r="C5" s="164"/>
      <c r="D5" s="164"/>
      <c r="E5" s="164"/>
      <c r="F5" s="164"/>
      <c r="G5" s="164"/>
      <c r="H5" s="164"/>
      <c r="I5" s="164"/>
      <c r="J5" s="164"/>
      <c r="K5" s="236"/>
      <c r="L5" s="59"/>
      <c r="M5" s="59"/>
      <c r="N5" s="59"/>
      <c r="O5" s="59"/>
      <c r="P5" s="59"/>
      <c r="Q5" s="59"/>
      <c r="R5" s="59"/>
      <c r="S5" s="59"/>
      <c r="T5" s="59"/>
      <c r="U5" s="59"/>
    </row>
    <row r="6" spans="1:21" s="58" customFormat="1" ht="15.75">
      <c r="A6" s="166" t="s">
        <v>501</v>
      </c>
      <c r="B6" s="166"/>
      <c r="C6" s="166"/>
      <c r="D6" s="166"/>
      <c r="E6" s="166"/>
      <c r="F6" s="166"/>
      <c r="G6" s="166"/>
      <c r="H6" s="166"/>
      <c r="I6" s="166"/>
      <c r="J6" s="166"/>
      <c r="K6" s="236"/>
      <c r="L6" s="59"/>
      <c r="M6" s="59"/>
      <c r="N6" s="59"/>
      <c r="O6" s="59"/>
      <c r="P6" s="59"/>
      <c r="Q6" s="59"/>
      <c r="R6" s="59"/>
      <c r="S6" s="59"/>
      <c r="T6" s="59"/>
      <c r="U6" s="59"/>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21" s="71" customFormat="1" ht="18" customHeight="1">
      <c r="B10" s="14"/>
      <c r="C10" s="14"/>
      <c r="D10" s="156" t="s">
        <v>155</v>
      </c>
      <c r="E10" s="156"/>
      <c r="F10" s="156"/>
      <c r="G10" s="156"/>
      <c r="H10" s="76"/>
      <c r="I10" s="76"/>
      <c r="J10" s="76"/>
      <c r="K10" s="237"/>
      <c r="L10" s="76"/>
      <c r="M10" s="76"/>
      <c r="N10" s="76"/>
      <c r="O10" s="76"/>
      <c r="P10" s="76"/>
      <c r="Q10" s="76"/>
      <c r="R10" s="76"/>
      <c r="S10" s="76"/>
      <c r="T10" s="76"/>
      <c r="U10" s="76"/>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21" s="68" customFormat="1" ht="12.75">
      <c r="B14" s="63"/>
      <c r="C14" s="63"/>
      <c r="D14" s="63"/>
      <c r="E14" s="63"/>
      <c r="F14" s="65"/>
      <c r="G14" s="64"/>
      <c r="H14" s="63"/>
      <c r="I14" s="65"/>
      <c r="J14" s="69"/>
      <c r="K14" s="238"/>
      <c r="L14" s="69"/>
      <c r="M14" s="69"/>
      <c r="N14" s="69"/>
      <c r="O14" s="69"/>
      <c r="P14" s="69"/>
      <c r="Q14" s="69"/>
      <c r="R14" s="69"/>
      <c r="S14" s="69"/>
      <c r="T14" s="69"/>
      <c r="U14" s="69"/>
    </row>
    <row r="15" spans="2:21" s="15" customFormat="1" ht="21" customHeight="1">
      <c r="B15" s="56" t="s">
        <v>246</v>
      </c>
      <c r="C15" s="99">
        <v>9.1</v>
      </c>
      <c r="D15" s="148" t="s">
        <v>247</v>
      </c>
      <c r="E15" s="148"/>
      <c r="F15" s="148"/>
      <c r="G15" s="148"/>
      <c r="H15" s="148"/>
      <c r="I15" s="148"/>
      <c r="J15" s="57"/>
      <c r="K15" s="239">
        <f>+L16*0.5</f>
        <v>0.42500000000000004</v>
      </c>
      <c r="L15" s="57"/>
      <c r="M15" s="57"/>
      <c r="N15" s="57"/>
      <c r="O15" s="57"/>
      <c r="P15" s="57"/>
      <c r="Q15" s="57"/>
      <c r="R15" s="57"/>
      <c r="S15" s="57"/>
      <c r="T15" s="57"/>
      <c r="U15" s="57"/>
    </row>
    <row r="16" spans="2:21" s="2" customFormat="1" ht="36.75" customHeight="1">
      <c r="B16" s="53" t="s">
        <v>248</v>
      </c>
      <c r="C16" s="53" t="s">
        <v>170</v>
      </c>
      <c r="D16" s="62" t="s">
        <v>249</v>
      </c>
      <c r="E16" s="109" t="s">
        <v>503</v>
      </c>
      <c r="F16" s="106" t="s">
        <v>114</v>
      </c>
      <c r="G16" s="43">
        <v>4</v>
      </c>
      <c r="H16" s="10" t="s">
        <v>549</v>
      </c>
      <c r="I16" s="46"/>
      <c r="J16" s="35"/>
      <c r="K16" s="240">
        <v>0.95</v>
      </c>
      <c r="L16" s="180">
        <f>SUM(K16:K21)/6</f>
        <v>0.8500000000000001</v>
      </c>
      <c r="M16" s="35"/>
      <c r="N16" s="35"/>
      <c r="O16" s="35"/>
      <c r="P16" s="35"/>
      <c r="Q16" s="35"/>
      <c r="R16" s="35"/>
      <c r="S16" s="35"/>
      <c r="T16" s="35"/>
      <c r="U16" s="35"/>
    </row>
    <row r="17" spans="2:21" s="34" customFormat="1" ht="33" customHeight="1">
      <c r="B17" s="31" t="s">
        <v>250</v>
      </c>
      <c r="C17" s="53" t="s">
        <v>171</v>
      </c>
      <c r="D17" s="32" t="s">
        <v>251</v>
      </c>
      <c r="E17" s="109" t="s">
        <v>503</v>
      </c>
      <c r="F17" s="106" t="s">
        <v>114</v>
      </c>
      <c r="G17" s="30">
        <v>4</v>
      </c>
      <c r="H17" s="33" t="s">
        <v>550</v>
      </c>
      <c r="I17" s="41"/>
      <c r="J17" s="36"/>
      <c r="K17" s="241">
        <v>0.95</v>
      </c>
      <c r="L17" s="36"/>
      <c r="M17" s="36"/>
      <c r="N17" s="36"/>
      <c r="O17" s="36"/>
      <c r="P17" s="36"/>
      <c r="Q17" s="36"/>
      <c r="R17" s="36"/>
      <c r="S17" s="36"/>
      <c r="T17" s="36"/>
      <c r="U17" s="36"/>
    </row>
    <row r="18" spans="2:21" s="34" customFormat="1" ht="45" customHeight="1">
      <c r="B18" s="31" t="s">
        <v>252</v>
      </c>
      <c r="C18" s="53" t="s">
        <v>173</v>
      </c>
      <c r="D18" s="32" t="s">
        <v>253</v>
      </c>
      <c r="E18" s="17" t="s">
        <v>503</v>
      </c>
      <c r="F18" s="83" t="s">
        <v>551</v>
      </c>
      <c r="G18" s="30">
        <v>3</v>
      </c>
      <c r="H18" s="33" t="s">
        <v>552</v>
      </c>
      <c r="I18" s="37"/>
      <c r="J18" s="36"/>
      <c r="K18" s="242">
        <v>0.9</v>
      </c>
      <c r="L18" s="36"/>
      <c r="M18" s="36"/>
      <c r="N18" s="36"/>
      <c r="O18" s="36"/>
      <c r="P18" s="36"/>
      <c r="Q18" s="36"/>
      <c r="R18" s="36"/>
      <c r="S18" s="36"/>
      <c r="T18" s="36"/>
      <c r="U18" s="36"/>
    </row>
    <row r="19" spans="2:21" s="2" customFormat="1" ht="58.5" customHeight="1">
      <c r="B19" s="3" t="s">
        <v>254</v>
      </c>
      <c r="C19" s="53" t="s">
        <v>255</v>
      </c>
      <c r="D19" s="32" t="s">
        <v>416</v>
      </c>
      <c r="E19" s="109" t="s">
        <v>503</v>
      </c>
      <c r="F19" s="106" t="s">
        <v>704</v>
      </c>
      <c r="G19" s="78">
        <v>2</v>
      </c>
      <c r="H19" s="6" t="s">
        <v>553</v>
      </c>
      <c r="I19" s="20"/>
      <c r="J19" s="35"/>
      <c r="K19" s="242">
        <v>0.5</v>
      </c>
      <c r="L19" s="35"/>
      <c r="M19" s="35"/>
      <c r="N19" s="35"/>
      <c r="O19" s="35"/>
      <c r="P19" s="35"/>
      <c r="Q19" s="35"/>
      <c r="R19" s="35"/>
      <c r="S19" s="35"/>
      <c r="T19" s="35"/>
      <c r="U19" s="35"/>
    </row>
    <row r="20" spans="2:21" s="2" customFormat="1" ht="49.5" customHeight="1">
      <c r="B20" s="3" t="s">
        <v>184</v>
      </c>
      <c r="C20" s="53" t="s">
        <v>257</v>
      </c>
      <c r="D20" s="32" t="s">
        <v>183</v>
      </c>
      <c r="E20" s="109" t="s">
        <v>503</v>
      </c>
      <c r="F20" s="106" t="s">
        <v>114</v>
      </c>
      <c r="G20" s="78">
        <v>3</v>
      </c>
      <c r="H20" s="6" t="s">
        <v>554</v>
      </c>
      <c r="I20" s="20"/>
      <c r="J20" s="35"/>
      <c r="K20" s="242">
        <v>0.9</v>
      </c>
      <c r="L20" s="35"/>
      <c r="M20" s="35"/>
      <c r="N20" s="35"/>
      <c r="O20" s="35"/>
      <c r="P20" s="35"/>
      <c r="Q20" s="35"/>
      <c r="R20" s="35"/>
      <c r="S20" s="35"/>
      <c r="T20" s="35"/>
      <c r="U20" s="35"/>
    </row>
    <row r="21" spans="2:21" s="2" customFormat="1" ht="36" customHeight="1">
      <c r="B21" s="3" t="s">
        <v>414</v>
      </c>
      <c r="C21" s="53" t="s">
        <v>415</v>
      </c>
      <c r="D21" s="32" t="s">
        <v>417</v>
      </c>
      <c r="E21" s="109" t="s">
        <v>503</v>
      </c>
      <c r="F21" s="106" t="s">
        <v>114</v>
      </c>
      <c r="G21" s="12">
        <v>3</v>
      </c>
      <c r="H21" s="33" t="s">
        <v>555</v>
      </c>
      <c r="I21" s="20"/>
      <c r="J21" s="35"/>
      <c r="K21" s="242">
        <v>0.9</v>
      </c>
      <c r="L21" s="35"/>
      <c r="M21" s="35"/>
      <c r="N21" s="35"/>
      <c r="O21" s="35"/>
      <c r="P21" s="35"/>
      <c r="Q21" s="35"/>
      <c r="R21" s="35"/>
      <c r="S21" s="35"/>
      <c r="T21" s="35"/>
      <c r="U21" s="35"/>
    </row>
    <row r="22" spans="2:21" s="15" customFormat="1" ht="15.75" customHeight="1">
      <c r="B22" s="56" t="s">
        <v>185</v>
      </c>
      <c r="C22" s="99">
        <v>9.2</v>
      </c>
      <c r="D22" s="168" t="s">
        <v>350</v>
      </c>
      <c r="E22" s="169"/>
      <c r="F22" s="169"/>
      <c r="G22" s="169"/>
      <c r="H22" s="169"/>
      <c r="I22" s="170"/>
      <c r="J22" s="57"/>
      <c r="K22" s="243">
        <f>+L23*0.5</f>
        <v>0.42857142857142866</v>
      </c>
      <c r="L22" s="181"/>
      <c r="M22" s="57"/>
      <c r="N22" s="57"/>
      <c r="O22" s="57"/>
      <c r="P22" s="57"/>
      <c r="Q22" s="57"/>
      <c r="R22" s="57"/>
      <c r="S22" s="57"/>
      <c r="T22" s="57"/>
      <c r="U22" s="57"/>
    </row>
    <row r="23" spans="2:21" s="2" customFormat="1" ht="63" customHeight="1">
      <c r="B23" s="3" t="s">
        <v>186</v>
      </c>
      <c r="C23" s="3" t="s">
        <v>419</v>
      </c>
      <c r="D23" s="32" t="s">
        <v>187</v>
      </c>
      <c r="E23" s="109" t="s">
        <v>503</v>
      </c>
      <c r="F23" s="106" t="s">
        <v>705</v>
      </c>
      <c r="G23" s="12">
        <v>2</v>
      </c>
      <c r="H23" s="33" t="s">
        <v>556</v>
      </c>
      <c r="I23" s="37"/>
      <c r="J23" s="35"/>
      <c r="K23" s="244">
        <v>0.5</v>
      </c>
      <c r="L23" s="180">
        <f>+SUM(K23:K29)/7</f>
        <v>0.8571428571428573</v>
      </c>
      <c r="M23" s="35"/>
      <c r="N23" s="35"/>
      <c r="O23" s="35"/>
      <c r="P23" s="35"/>
      <c r="Q23" s="35"/>
      <c r="R23" s="35"/>
      <c r="S23" s="35"/>
      <c r="T23" s="35"/>
      <c r="U23" s="35"/>
    </row>
    <row r="24" spans="2:21" s="2" customFormat="1" ht="35.25" customHeight="1">
      <c r="B24" s="3" t="s">
        <v>188</v>
      </c>
      <c r="C24" s="3" t="s">
        <v>420</v>
      </c>
      <c r="D24" s="32" t="s">
        <v>426</v>
      </c>
      <c r="E24" s="109" t="s">
        <v>503</v>
      </c>
      <c r="F24" s="106" t="s">
        <v>114</v>
      </c>
      <c r="G24" s="78">
        <v>3</v>
      </c>
      <c r="H24" s="33" t="s">
        <v>557</v>
      </c>
      <c r="I24" s="83"/>
      <c r="J24" s="35"/>
      <c r="K24" s="244">
        <v>0.9</v>
      </c>
      <c r="L24" s="180"/>
      <c r="M24" s="35"/>
      <c r="N24" s="35"/>
      <c r="O24" s="35"/>
      <c r="P24" s="35"/>
      <c r="Q24" s="35"/>
      <c r="R24" s="35"/>
      <c r="S24" s="35"/>
      <c r="T24" s="35"/>
      <c r="U24" s="35"/>
    </row>
    <row r="25" spans="2:21" s="2" customFormat="1" ht="33.75" customHeight="1">
      <c r="B25" s="3" t="s">
        <v>189</v>
      </c>
      <c r="C25" s="3" t="s">
        <v>421</v>
      </c>
      <c r="D25" s="32" t="s">
        <v>190</v>
      </c>
      <c r="E25" s="109" t="s">
        <v>503</v>
      </c>
      <c r="F25" s="106" t="s">
        <v>114</v>
      </c>
      <c r="G25" s="12">
        <v>3</v>
      </c>
      <c r="H25" s="33" t="s">
        <v>558</v>
      </c>
      <c r="I25" s="20"/>
      <c r="J25" s="35"/>
      <c r="K25" s="244">
        <v>0.9</v>
      </c>
      <c r="L25" s="180"/>
      <c r="M25" s="35"/>
      <c r="N25" s="35"/>
      <c r="O25" s="35"/>
      <c r="P25" s="35"/>
      <c r="Q25" s="35"/>
      <c r="R25" s="35"/>
      <c r="S25" s="35"/>
      <c r="T25" s="35"/>
      <c r="U25" s="35"/>
    </row>
    <row r="26" spans="2:21" s="2" customFormat="1" ht="36.75" customHeight="1">
      <c r="B26" s="3" t="s">
        <v>191</v>
      </c>
      <c r="C26" s="3" t="s">
        <v>422</v>
      </c>
      <c r="D26" s="32" t="s">
        <v>427</v>
      </c>
      <c r="E26" s="109" t="s">
        <v>503</v>
      </c>
      <c r="F26" s="106" t="s">
        <v>114</v>
      </c>
      <c r="G26" s="12">
        <v>4</v>
      </c>
      <c r="H26" s="33" t="s">
        <v>559</v>
      </c>
      <c r="I26" s="20"/>
      <c r="J26" s="35"/>
      <c r="K26" s="244">
        <v>0.95</v>
      </c>
      <c r="L26" s="180"/>
      <c r="M26" s="35"/>
      <c r="N26" s="35"/>
      <c r="O26" s="35"/>
      <c r="P26" s="35"/>
      <c r="Q26" s="35"/>
      <c r="R26" s="35"/>
      <c r="S26" s="35"/>
      <c r="T26" s="35"/>
      <c r="U26" s="35"/>
    </row>
    <row r="27" spans="2:21" s="2" customFormat="1" ht="63" customHeight="1">
      <c r="B27" s="3" t="s">
        <v>352</v>
      </c>
      <c r="C27" s="3" t="s">
        <v>423</v>
      </c>
      <c r="D27" s="32" t="s">
        <v>428</v>
      </c>
      <c r="E27" s="17" t="s">
        <v>503</v>
      </c>
      <c r="F27" s="84" t="s">
        <v>560</v>
      </c>
      <c r="G27" s="12">
        <v>3</v>
      </c>
      <c r="H27" s="5" t="s">
        <v>561</v>
      </c>
      <c r="I27" s="20"/>
      <c r="J27" s="35"/>
      <c r="K27" s="244">
        <v>0.9</v>
      </c>
      <c r="L27" s="180"/>
      <c r="M27" s="35"/>
      <c r="N27" s="35"/>
      <c r="O27" s="35"/>
      <c r="P27" s="35"/>
      <c r="Q27" s="35"/>
      <c r="R27" s="35"/>
      <c r="S27" s="35"/>
      <c r="T27" s="35"/>
      <c r="U27" s="35"/>
    </row>
    <row r="28" spans="2:21" s="2" customFormat="1" ht="45" customHeight="1">
      <c r="B28" s="3" t="s">
        <v>358</v>
      </c>
      <c r="C28" s="3" t="s">
        <v>424</v>
      </c>
      <c r="D28" s="9" t="s">
        <v>429</v>
      </c>
      <c r="E28" s="11" t="s">
        <v>562</v>
      </c>
      <c r="F28" s="84" t="s">
        <v>563</v>
      </c>
      <c r="G28" s="12">
        <v>3</v>
      </c>
      <c r="H28" s="5" t="s">
        <v>564</v>
      </c>
      <c r="I28" s="20"/>
      <c r="J28" s="35"/>
      <c r="K28" s="244">
        <v>0.9</v>
      </c>
      <c r="L28" s="180"/>
      <c r="M28" s="35"/>
      <c r="N28" s="35"/>
      <c r="O28" s="35"/>
      <c r="P28" s="35"/>
      <c r="Q28" s="35"/>
      <c r="R28" s="35"/>
      <c r="S28" s="35"/>
      <c r="T28" s="35"/>
      <c r="U28" s="35"/>
    </row>
    <row r="29" spans="2:21" s="2" customFormat="1" ht="45.75" customHeight="1">
      <c r="B29" s="3" t="s">
        <v>418</v>
      </c>
      <c r="C29" s="3" t="s">
        <v>425</v>
      </c>
      <c r="D29" s="32" t="s">
        <v>430</v>
      </c>
      <c r="E29" s="109" t="s">
        <v>503</v>
      </c>
      <c r="F29" s="106" t="s">
        <v>114</v>
      </c>
      <c r="G29" s="12">
        <v>4</v>
      </c>
      <c r="H29" s="5" t="s">
        <v>565</v>
      </c>
      <c r="I29" s="20"/>
      <c r="J29" s="35"/>
      <c r="K29" s="244">
        <v>0.95</v>
      </c>
      <c r="L29" s="180"/>
      <c r="M29" s="35"/>
      <c r="N29" s="35"/>
      <c r="O29" s="35"/>
      <c r="P29" s="35"/>
      <c r="Q29" s="35"/>
      <c r="R29" s="35"/>
      <c r="S29" s="35"/>
      <c r="T29" s="35"/>
      <c r="U29" s="35"/>
    </row>
    <row r="30" spans="11:12" ht="12.75">
      <c r="K30" s="245"/>
      <c r="L30" s="182"/>
    </row>
  </sheetData>
  <sheetProtection/>
  <mergeCells count="21">
    <mergeCell ref="D12:D13"/>
    <mergeCell ref="G15:I15"/>
    <mergeCell ref="F12:F13"/>
    <mergeCell ref="D10:G10"/>
    <mergeCell ref="A6:J6"/>
    <mergeCell ref="H12:H13"/>
    <mergeCell ref="D22:F22"/>
    <mergeCell ref="G22:I22"/>
    <mergeCell ref="D15:F15"/>
    <mergeCell ref="A8:J8"/>
    <mergeCell ref="B12:B13"/>
    <mergeCell ref="A1:J1"/>
    <mergeCell ref="A2:J2"/>
    <mergeCell ref="A3:J3"/>
    <mergeCell ref="A4:J4"/>
    <mergeCell ref="G12:G13"/>
    <mergeCell ref="E12:E13"/>
    <mergeCell ref="A5:J5"/>
    <mergeCell ref="I12:I13"/>
    <mergeCell ref="A7:J7"/>
    <mergeCell ref="C12:C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56"/>
  <sheetViews>
    <sheetView zoomScale="90" zoomScaleNormal="90" zoomScalePageLayoutView="0" workbookViewId="0" topLeftCell="A1">
      <pane xSplit="4" ySplit="15" topLeftCell="E52"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8.28125" style="0" customWidth="1"/>
    <col min="6" max="6" width="44.8515625" style="0" customWidth="1"/>
    <col min="7" max="7" width="13.7109375" style="18" bestFit="1" customWidth="1"/>
    <col min="8" max="8" width="40.7109375" style="0" customWidth="1"/>
    <col min="9" max="9" width="20.8515625" style="0" customWidth="1"/>
    <col min="10" max="10" width="2.28125" style="0" customWidth="1"/>
    <col min="11" max="11" width="11.421875" style="246" customWidth="1"/>
    <col min="12" max="12" width="11.421875" style="183" customWidth="1"/>
  </cols>
  <sheetData>
    <row r="1" spans="1:10" ht="12.75">
      <c r="A1" s="147"/>
      <c r="B1" s="147"/>
      <c r="C1" s="147"/>
      <c r="D1" s="147"/>
      <c r="E1" s="147"/>
      <c r="F1" s="147"/>
      <c r="G1" s="147"/>
      <c r="H1" s="147"/>
      <c r="I1" s="147"/>
      <c r="J1" s="147"/>
    </row>
    <row r="2" spans="1:12" s="58" customFormat="1" ht="15.75">
      <c r="A2" s="163" t="s">
        <v>699</v>
      </c>
      <c r="B2" s="163"/>
      <c r="C2" s="163"/>
      <c r="D2" s="163"/>
      <c r="E2" s="163"/>
      <c r="F2" s="163"/>
      <c r="G2" s="163"/>
      <c r="H2" s="163"/>
      <c r="I2" s="163"/>
      <c r="J2" s="163"/>
      <c r="K2" s="247"/>
      <c r="L2" s="184"/>
    </row>
    <row r="3" spans="1:12" s="58" customFormat="1" ht="9" customHeight="1">
      <c r="A3" s="164"/>
      <c r="B3" s="164"/>
      <c r="C3" s="164"/>
      <c r="D3" s="164"/>
      <c r="E3" s="164"/>
      <c r="F3" s="164"/>
      <c r="G3" s="164"/>
      <c r="H3" s="164"/>
      <c r="I3" s="164"/>
      <c r="J3" s="164"/>
      <c r="K3" s="247"/>
      <c r="L3" s="184"/>
    </row>
    <row r="4" spans="1:12" s="58" customFormat="1" ht="15.75">
      <c r="A4" s="165" t="s">
        <v>500</v>
      </c>
      <c r="B4" s="165"/>
      <c r="C4" s="165"/>
      <c r="D4" s="165"/>
      <c r="E4" s="165"/>
      <c r="F4" s="165"/>
      <c r="G4" s="165"/>
      <c r="H4" s="165"/>
      <c r="I4" s="165"/>
      <c r="J4" s="165"/>
      <c r="K4" s="247"/>
      <c r="L4" s="184"/>
    </row>
    <row r="5" spans="1:12" s="58" customFormat="1" ht="8.25" customHeight="1">
      <c r="A5" s="164"/>
      <c r="B5" s="164"/>
      <c r="C5" s="164"/>
      <c r="D5" s="164"/>
      <c r="E5" s="164"/>
      <c r="F5" s="164"/>
      <c r="G5" s="164"/>
      <c r="H5" s="164"/>
      <c r="I5" s="164"/>
      <c r="J5" s="164"/>
      <c r="K5" s="247"/>
      <c r="L5" s="184"/>
    </row>
    <row r="6" spans="1:12" s="58" customFormat="1" ht="15.75">
      <c r="A6" s="166" t="s">
        <v>501</v>
      </c>
      <c r="B6" s="166"/>
      <c r="C6" s="166"/>
      <c r="D6" s="166"/>
      <c r="E6" s="166"/>
      <c r="F6" s="166"/>
      <c r="G6" s="166"/>
      <c r="H6" s="166"/>
      <c r="I6" s="166"/>
      <c r="J6" s="166"/>
      <c r="K6" s="247"/>
      <c r="L6" s="184"/>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294</v>
      </c>
      <c r="E10" s="156"/>
      <c r="F10" s="156"/>
      <c r="G10" s="156"/>
      <c r="K10" s="248"/>
      <c r="L10" s="185"/>
    </row>
    <row r="11" ht="13.5" thickBot="1"/>
    <row r="12" spans="2:12" s="1" customFormat="1" ht="12.75" customHeight="1">
      <c r="B12" s="152" t="s">
        <v>328</v>
      </c>
      <c r="C12" s="161" t="s">
        <v>393</v>
      </c>
      <c r="D12" s="150" t="s">
        <v>282</v>
      </c>
      <c r="E12" s="154" t="s">
        <v>502</v>
      </c>
      <c r="F12" s="159" t="s">
        <v>283</v>
      </c>
      <c r="G12" s="157" t="s">
        <v>504</v>
      </c>
      <c r="H12" s="154" t="s">
        <v>507</v>
      </c>
      <c r="I12" s="154" t="s">
        <v>284</v>
      </c>
      <c r="K12" s="249"/>
      <c r="L12" s="186"/>
    </row>
    <row r="13" spans="2:12" s="2" customFormat="1" ht="12" customHeight="1" thickBot="1">
      <c r="B13" s="153"/>
      <c r="C13" s="162"/>
      <c r="D13" s="151"/>
      <c r="E13" s="155"/>
      <c r="F13" s="160"/>
      <c r="G13" s="158"/>
      <c r="H13" s="155"/>
      <c r="I13" s="155"/>
      <c r="K13" s="250"/>
      <c r="L13" s="187"/>
    </row>
    <row r="14" spans="2:12" s="68" customFormat="1" ht="12.75">
      <c r="B14" s="63"/>
      <c r="C14" s="63"/>
      <c r="D14" s="63"/>
      <c r="E14" s="63"/>
      <c r="F14" s="63"/>
      <c r="G14" s="64"/>
      <c r="H14" s="63"/>
      <c r="I14" s="63"/>
      <c r="K14" s="251"/>
      <c r="L14" s="188"/>
    </row>
    <row r="15" spans="2:13" s="15" customFormat="1" ht="21.75" customHeight="1">
      <c r="B15" s="56" t="s">
        <v>359</v>
      </c>
      <c r="C15" s="99">
        <v>10.1</v>
      </c>
      <c r="D15" s="148" t="s">
        <v>360</v>
      </c>
      <c r="E15" s="148"/>
      <c r="F15" s="148"/>
      <c r="G15" s="148"/>
      <c r="H15" s="148"/>
      <c r="I15" s="148"/>
      <c r="K15" s="227">
        <f>+L16*0.1</f>
        <v>0.04000000000000001</v>
      </c>
      <c r="L15" s="189"/>
      <c r="M15" s="190">
        <f>+K15+K20+K24+K27+K30+K32+K35+K40+K40+K46+K50</f>
        <v>0.6895833333333333</v>
      </c>
    </row>
    <row r="16" spans="2:12" s="2" customFormat="1" ht="69" customHeight="1">
      <c r="B16" s="53" t="s">
        <v>361</v>
      </c>
      <c r="C16" s="103" t="s">
        <v>260</v>
      </c>
      <c r="D16" s="82" t="s">
        <v>362</v>
      </c>
      <c r="E16" s="111" t="s">
        <v>503</v>
      </c>
      <c r="F16" s="106" t="s">
        <v>566</v>
      </c>
      <c r="G16" s="79">
        <v>2</v>
      </c>
      <c r="H16" s="7" t="s">
        <v>691</v>
      </c>
      <c r="I16" s="10"/>
      <c r="K16" s="250">
        <v>0.5</v>
      </c>
      <c r="L16" s="187">
        <f>+SUM(K16:K19)/4</f>
        <v>0.4</v>
      </c>
    </row>
    <row r="17" spans="2:12" s="2" customFormat="1" ht="45.75" customHeight="1">
      <c r="B17" s="3" t="s">
        <v>363</v>
      </c>
      <c r="C17" s="103" t="s">
        <v>262</v>
      </c>
      <c r="D17" s="81" t="s">
        <v>364</v>
      </c>
      <c r="E17" s="111" t="s">
        <v>503</v>
      </c>
      <c r="F17" s="106" t="s">
        <v>567</v>
      </c>
      <c r="G17" s="79">
        <v>2</v>
      </c>
      <c r="H17" s="8" t="s">
        <v>568</v>
      </c>
      <c r="I17" s="21"/>
      <c r="K17" s="250">
        <v>0.5</v>
      </c>
      <c r="L17" s="187"/>
    </row>
    <row r="18" spans="2:12" s="2" customFormat="1" ht="81" customHeight="1">
      <c r="B18" s="3" t="s">
        <v>286</v>
      </c>
      <c r="C18" s="103" t="s">
        <v>263</v>
      </c>
      <c r="D18" s="32" t="s">
        <v>288</v>
      </c>
      <c r="E18" s="111" t="s">
        <v>503</v>
      </c>
      <c r="F18" s="106" t="s">
        <v>570</v>
      </c>
      <c r="G18" s="78">
        <v>1</v>
      </c>
      <c r="H18" s="3" t="s">
        <v>569</v>
      </c>
      <c r="I18" s="5"/>
      <c r="K18" s="250">
        <v>0.1</v>
      </c>
      <c r="L18" s="187"/>
    </row>
    <row r="19" spans="2:12" s="2" customFormat="1" ht="45.75" customHeight="1">
      <c r="B19" s="31" t="s">
        <v>287</v>
      </c>
      <c r="C19" s="103" t="s">
        <v>265</v>
      </c>
      <c r="D19" s="32" t="s">
        <v>431</v>
      </c>
      <c r="E19" s="111" t="s">
        <v>503</v>
      </c>
      <c r="F19" s="33" t="s">
        <v>571</v>
      </c>
      <c r="G19" s="79">
        <v>2</v>
      </c>
      <c r="H19" s="77" t="s">
        <v>572</v>
      </c>
      <c r="I19" s="33"/>
      <c r="K19" s="250">
        <v>0.5</v>
      </c>
      <c r="L19" s="187"/>
    </row>
    <row r="20" spans="2:12" s="15" customFormat="1" ht="21.75" customHeight="1">
      <c r="B20" s="56" t="s">
        <v>290</v>
      </c>
      <c r="C20" s="99">
        <v>10.2</v>
      </c>
      <c r="D20" s="168" t="s">
        <v>433</v>
      </c>
      <c r="E20" s="169"/>
      <c r="F20" s="169"/>
      <c r="G20" s="169"/>
      <c r="H20" s="169"/>
      <c r="I20" s="170"/>
      <c r="K20" s="214">
        <f>+L21*0.1</f>
        <v>0.07666666666666666</v>
      </c>
      <c r="L20" s="189"/>
    </row>
    <row r="21" spans="2:12" s="2" customFormat="1" ht="39" customHeight="1">
      <c r="B21" s="3" t="s">
        <v>291</v>
      </c>
      <c r="C21" s="3" t="s">
        <v>268</v>
      </c>
      <c r="D21" s="32" t="s">
        <v>573</v>
      </c>
      <c r="E21" s="111" t="s">
        <v>503</v>
      </c>
      <c r="F21" s="106" t="s">
        <v>114</v>
      </c>
      <c r="G21" s="12">
        <v>3</v>
      </c>
      <c r="H21" s="5" t="s">
        <v>574</v>
      </c>
      <c r="I21" s="5"/>
      <c r="K21" s="250">
        <v>0.9</v>
      </c>
      <c r="L21" s="187">
        <f>+SUM(K21:K23)/3</f>
        <v>0.7666666666666666</v>
      </c>
    </row>
    <row r="22" spans="2:12" s="2" customFormat="1" ht="58.5" customHeight="1">
      <c r="B22" s="3" t="s">
        <v>292</v>
      </c>
      <c r="C22" s="3" t="s">
        <v>269</v>
      </c>
      <c r="D22" s="32" t="s">
        <v>434</v>
      </c>
      <c r="E22" s="111" t="s">
        <v>503</v>
      </c>
      <c r="F22" s="106" t="s">
        <v>114</v>
      </c>
      <c r="G22" s="12">
        <v>3</v>
      </c>
      <c r="H22" s="5" t="s">
        <v>575</v>
      </c>
      <c r="I22" s="5"/>
      <c r="K22" s="250">
        <v>0.9</v>
      </c>
      <c r="L22" s="187"/>
    </row>
    <row r="23" spans="2:12" s="2" customFormat="1" ht="58.5" customHeight="1">
      <c r="B23" s="3" t="s">
        <v>379</v>
      </c>
      <c r="C23" s="3" t="s">
        <v>432</v>
      </c>
      <c r="D23" s="81" t="s">
        <v>435</v>
      </c>
      <c r="E23" s="111" t="s">
        <v>503</v>
      </c>
      <c r="F23" s="106" t="s">
        <v>114</v>
      </c>
      <c r="G23" s="12">
        <v>2</v>
      </c>
      <c r="H23" s="5" t="s">
        <v>576</v>
      </c>
      <c r="I23" s="5"/>
      <c r="K23" s="250">
        <v>0.5</v>
      </c>
      <c r="L23" s="187"/>
    </row>
    <row r="24" spans="2:12" s="15" customFormat="1" ht="21.75" customHeight="1">
      <c r="B24" s="56" t="s">
        <v>316</v>
      </c>
      <c r="C24" s="99">
        <v>10.3</v>
      </c>
      <c r="D24" s="168" t="s">
        <v>437</v>
      </c>
      <c r="E24" s="169"/>
      <c r="F24" s="169"/>
      <c r="G24" s="169"/>
      <c r="H24" s="169"/>
      <c r="I24" s="170"/>
      <c r="K24" s="227">
        <f>+L25*0.1</f>
        <v>0.09000000000000001</v>
      </c>
      <c r="L24" s="189"/>
    </row>
    <row r="25" spans="2:12" s="2" customFormat="1" ht="54.75" customHeight="1">
      <c r="B25" s="3" t="s">
        <v>317</v>
      </c>
      <c r="C25" s="3" t="s">
        <v>273</v>
      </c>
      <c r="D25" s="32" t="s">
        <v>438</v>
      </c>
      <c r="E25" s="111" t="s">
        <v>503</v>
      </c>
      <c r="F25" s="106" t="s">
        <v>114</v>
      </c>
      <c r="G25" s="12">
        <v>3</v>
      </c>
      <c r="H25" s="21" t="s">
        <v>577</v>
      </c>
      <c r="I25" s="33"/>
      <c r="K25" s="250">
        <v>0.9</v>
      </c>
      <c r="L25" s="187">
        <f>+SUM(K25:K26)/2</f>
        <v>0.9</v>
      </c>
    </row>
    <row r="26" spans="2:12" s="2" customFormat="1" ht="60.75" customHeight="1">
      <c r="B26" s="3" t="s">
        <v>436</v>
      </c>
      <c r="C26" s="3" t="s">
        <v>275</v>
      </c>
      <c r="D26" s="81" t="s">
        <v>293</v>
      </c>
      <c r="E26" s="111" t="s">
        <v>503</v>
      </c>
      <c r="F26" s="106" t="s">
        <v>114</v>
      </c>
      <c r="G26" s="12">
        <v>3</v>
      </c>
      <c r="H26" s="21" t="s">
        <v>578</v>
      </c>
      <c r="I26" s="33"/>
      <c r="K26" s="250">
        <v>0.9</v>
      </c>
      <c r="L26" s="187"/>
    </row>
    <row r="27" spans="2:12" s="15" customFormat="1" ht="21.75" customHeight="1">
      <c r="B27" s="56" t="s">
        <v>318</v>
      </c>
      <c r="C27" s="99">
        <v>10.4</v>
      </c>
      <c r="D27" s="168" t="s">
        <v>441</v>
      </c>
      <c r="E27" s="169"/>
      <c r="F27" s="169"/>
      <c r="G27" s="169"/>
      <c r="H27" s="169"/>
      <c r="I27" s="170"/>
      <c r="K27" s="227">
        <f>+L28*0.1</f>
        <v>0.05</v>
      </c>
      <c r="L27" s="189"/>
    </row>
    <row r="28" spans="2:12" s="2" customFormat="1" ht="69.75" customHeight="1">
      <c r="B28" s="3" t="s">
        <v>369</v>
      </c>
      <c r="C28" s="3" t="s">
        <v>439</v>
      </c>
      <c r="D28" s="32" t="s">
        <v>442</v>
      </c>
      <c r="E28" s="111" t="s">
        <v>503</v>
      </c>
      <c r="F28" s="106" t="s">
        <v>114</v>
      </c>
      <c r="G28" s="12">
        <v>3</v>
      </c>
      <c r="H28" s="5" t="s">
        <v>579</v>
      </c>
      <c r="I28" s="5"/>
      <c r="K28" s="250">
        <v>0.9</v>
      </c>
      <c r="L28" s="187">
        <f>+SUM(K28:K29)/2</f>
        <v>0.5</v>
      </c>
    </row>
    <row r="29" spans="2:12" s="2" customFormat="1" ht="62.25" customHeight="1">
      <c r="B29" s="3" t="s">
        <v>320</v>
      </c>
      <c r="C29" s="3" t="s">
        <v>440</v>
      </c>
      <c r="D29" s="32" t="s">
        <v>443</v>
      </c>
      <c r="E29" s="111" t="s">
        <v>503</v>
      </c>
      <c r="F29" s="33" t="s">
        <v>119</v>
      </c>
      <c r="G29" s="12">
        <v>1</v>
      </c>
      <c r="H29" s="5" t="s">
        <v>580</v>
      </c>
      <c r="I29" s="33"/>
      <c r="K29" s="250">
        <v>0.1</v>
      </c>
      <c r="L29" s="187"/>
    </row>
    <row r="30" spans="2:12" s="15" customFormat="1" ht="21.75" customHeight="1">
      <c r="B30" s="56" t="s">
        <v>321</v>
      </c>
      <c r="C30" s="99">
        <v>10.5</v>
      </c>
      <c r="D30" s="168" t="s">
        <v>444</v>
      </c>
      <c r="E30" s="169"/>
      <c r="F30" s="169"/>
      <c r="G30" s="169"/>
      <c r="H30" s="169"/>
      <c r="I30" s="170"/>
      <c r="K30" s="252">
        <f>+K31*0.1</f>
        <v>0.095</v>
      </c>
      <c r="L30" s="189"/>
    </row>
    <row r="31" spans="2:12" s="2" customFormat="1" ht="48.75" customHeight="1">
      <c r="B31" s="3" t="s">
        <v>322</v>
      </c>
      <c r="C31" s="3" t="s">
        <v>445</v>
      </c>
      <c r="D31" s="9" t="s">
        <v>446</v>
      </c>
      <c r="E31" s="111" t="s">
        <v>503</v>
      </c>
      <c r="F31" s="106" t="s">
        <v>114</v>
      </c>
      <c r="G31" s="78">
        <v>4</v>
      </c>
      <c r="H31" s="6" t="s">
        <v>120</v>
      </c>
      <c r="I31" s="5"/>
      <c r="K31" s="250">
        <v>0.95</v>
      </c>
      <c r="L31" s="187"/>
    </row>
    <row r="32" spans="2:12" s="15" customFormat="1" ht="21.75" customHeight="1">
      <c r="B32" s="56" t="s">
        <v>323</v>
      </c>
      <c r="C32" s="99">
        <v>10.6</v>
      </c>
      <c r="D32" s="168" t="s">
        <v>447</v>
      </c>
      <c r="E32" s="169"/>
      <c r="F32" s="169"/>
      <c r="G32" s="169"/>
      <c r="H32" s="169"/>
      <c r="I32" s="170"/>
      <c r="K32" s="227">
        <f>+L33*0.1</f>
        <v>0.010000000000000002</v>
      </c>
      <c r="L32" s="189"/>
    </row>
    <row r="33" spans="2:12" s="2" customFormat="1" ht="60.75" customHeight="1">
      <c r="B33" s="3" t="s">
        <v>324</v>
      </c>
      <c r="C33" s="3" t="s">
        <v>448</v>
      </c>
      <c r="D33" s="32" t="s">
        <v>450</v>
      </c>
      <c r="E33" s="111" t="s">
        <v>503</v>
      </c>
      <c r="F33" s="33" t="s">
        <v>581</v>
      </c>
      <c r="G33" s="12">
        <v>1</v>
      </c>
      <c r="H33" s="5" t="s">
        <v>582</v>
      </c>
      <c r="I33" s="33"/>
      <c r="K33" s="250">
        <v>0.1</v>
      </c>
      <c r="L33" s="187">
        <f>+SUM(K33:K34)/2</f>
        <v>0.1</v>
      </c>
    </row>
    <row r="34" spans="2:12" s="2" customFormat="1" ht="56.25" customHeight="1">
      <c r="B34" s="3" t="s">
        <v>325</v>
      </c>
      <c r="C34" s="3" t="s">
        <v>449</v>
      </c>
      <c r="D34" s="9" t="s">
        <v>451</v>
      </c>
      <c r="E34" s="111" t="s">
        <v>503</v>
      </c>
      <c r="F34" s="5" t="s">
        <v>121</v>
      </c>
      <c r="G34" s="12">
        <v>1</v>
      </c>
      <c r="H34" s="5" t="s">
        <v>583</v>
      </c>
      <c r="I34" s="5"/>
      <c r="K34" s="250">
        <v>0.1</v>
      </c>
      <c r="L34" s="187"/>
    </row>
    <row r="35" spans="2:12" s="15" customFormat="1" ht="21.75" customHeight="1">
      <c r="B35" s="56" t="s">
        <v>326</v>
      </c>
      <c r="C35" s="99">
        <v>10.7</v>
      </c>
      <c r="D35" s="168" t="s">
        <v>452</v>
      </c>
      <c r="E35" s="169"/>
      <c r="F35" s="169"/>
      <c r="G35" s="169"/>
      <c r="H35" s="169"/>
      <c r="I35" s="170"/>
      <c r="K35" s="227">
        <f>+L36*0.1</f>
        <v>0.061250000000000006</v>
      </c>
      <c r="L35" s="189"/>
    </row>
    <row r="36" spans="2:12" s="2" customFormat="1" ht="63.75" customHeight="1">
      <c r="B36" s="3" t="s">
        <v>327</v>
      </c>
      <c r="C36" s="3" t="s">
        <v>453</v>
      </c>
      <c r="D36" s="32" t="s">
        <v>457</v>
      </c>
      <c r="E36" s="111" t="s">
        <v>503</v>
      </c>
      <c r="F36" s="33" t="s">
        <v>584</v>
      </c>
      <c r="G36" s="12">
        <v>4</v>
      </c>
      <c r="H36" s="6" t="s">
        <v>585</v>
      </c>
      <c r="I36" s="5"/>
      <c r="K36" s="250">
        <v>0.95</v>
      </c>
      <c r="L36" s="187">
        <f>+SUM(K36:K39)/4</f>
        <v>0.6125</v>
      </c>
    </row>
    <row r="37" spans="2:12" s="2" customFormat="1" ht="51.75" customHeight="1">
      <c r="B37" s="3" t="s">
        <v>192</v>
      </c>
      <c r="C37" s="3" t="s">
        <v>454</v>
      </c>
      <c r="D37" s="32" t="s">
        <v>458</v>
      </c>
      <c r="E37" s="111" t="s">
        <v>503</v>
      </c>
      <c r="F37" s="106" t="s">
        <v>586</v>
      </c>
      <c r="G37" s="12">
        <v>2</v>
      </c>
      <c r="H37" s="6" t="s">
        <v>587</v>
      </c>
      <c r="I37" s="5"/>
      <c r="K37" s="250">
        <v>0.5</v>
      </c>
      <c r="L37" s="187"/>
    </row>
    <row r="38" spans="2:12" s="2" customFormat="1" ht="53.25" customHeight="1">
      <c r="B38" s="3" t="s">
        <v>193</v>
      </c>
      <c r="C38" s="3" t="s">
        <v>455</v>
      </c>
      <c r="D38" s="32" t="s">
        <v>459</v>
      </c>
      <c r="E38" s="111" t="s">
        <v>503</v>
      </c>
      <c r="F38" s="33" t="s">
        <v>588</v>
      </c>
      <c r="G38" s="12">
        <v>2</v>
      </c>
      <c r="H38" s="5" t="s">
        <v>589</v>
      </c>
      <c r="I38" s="5"/>
      <c r="K38" s="250">
        <v>0.5</v>
      </c>
      <c r="L38" s="187"/>
    </row>
    <row r="39" spans="2:12" s="2" customFormat="1" ht="60" customHeight="1">
      <c r="B39" s="3" t="s">
        <v>194</v>
      </c>
      <c r="C39" s="3" t="s">
        <v>456</v>
      </c>
      <c r="D39" s="32" t="s">
        <v>460</v>
      </c>
      <c r="E39" s="111" t="s">
        <v>503</v>
      </c>
      <c r="F39" s="106" t="s">
        <v>114</v>
      </c>
      <c r="G39" s="12">
        <v>2</v>
      </c>
      <c r="H39" s="5" t="s">
        <v>590</v>
      </c>
      <c r="I39" s="5"/>
      <c r="K39" s="250">
        <v>0.5</v>
      </c>
      <c r="L39" s="187"/>
    </row>
    <row r="40" spans="2:12" s="15" customFormat="1" ht="21.75" customHeight="1">
      <c r="B40" s="99">
        <v>6.8</v>
      </c>
      <c r="C40" s="99">
        <v>10.8</v>
      </c>
      <c r="D40" s="168" t="s">
        <v>461</v>
      </c>
      <c r="E40" s="169"/>
      <c r="F40" s="169"/>
      <c r="G40" s="169"/>
      <c r="H40" s="169"/>
      <c r="I40" s="170"/>
      <c r="K40" s="227">
        <f>+L41*0.1</f>
        <v>0.05</v>
      </c>
      <c r="L40" s="189"/>
    </row>
    <row r="41" spans="2:12" s="2" customFormat="1" ht="57" customHeight="1">
      <c r="B41" s="3" t="s">
        <v>463</v>
      </c>
      <c r="C41" s="3" t="s">
        <v>462</v>
      </c>
      <c r="D41" s="32" t="s">
        <v>472</v>
      </c>
      <c r="E41" s="111" t="s">
        <v>503</v>
      </c>
      <c r="F41" s="33" t="s">
        <v>591</v>
      </c>
      <c r="G41" s="12">
        <v>2</v>
      </c>
      <c r="H41" s="5" t="s">
        <v>592</v>
      </c>
      <c r="I41" s="5"/>
      <c r="K41" s="250">
        <v>0.5</v>
      </c>
      <c r="L41" s="187">
        <f>+SUM(K41:K45)/5</f>
        <v>0.5</v>
      </c>
    </row>
    <row r="42" spans="2:12" s="2" customFormat="1" ht="55.5" customHeight="1">
      <c r="B42" s="3" t="s">
        <v>464</v>
      </c>
      <c r="C42" s="3" t="s">
        <v>468</v>
      </c>
      <c r="D42" s="32" t="s">
        <v>473</v>
      </c>
      <c r="E42" s="111" t="s">
        <v>503</v>
      </c>
      <c r="F42" s="33" t="s">
        <v>593</v>
      </c>
      <c r="G42" s="12">
        <v>2</v>
      </c>
      <c r="H42" s="5" t="s">
        <v>594</v>
      </c>
      <c r="I42" s="5"/>
      <c r="K42" s="250">
        <v>0.5</v>
      </c>
      <c r="L42" s="187"/>
    </row>
    <row r="43" spans="2:12" s="2" customFormat="1" ht="60.75" customHeight="1">
      <c r="B43" s="3" t="s">
        <v>465</v>
      </c>
      <c r="C43" s="3" t="s">
        <v>469</v>
      </c>
      <c r="D43" s="32" t="s">
        <v>474</v>
      </c>
      <c r="E43" s="111" t="s">
        <v>503</v>
      </c>
      <c r="F43" s="33" t="s">
        <v>595</v>
      </c>
      <c r="G43" s="12">
        <v>1</v>
      </c>
      <c r="H43" s="5" t="s">
        <v>596</v>
      </c>
      <c r="I43" s="5"/>
      <c r="K43" s="250">
        <v>0.1</v>
      </c>
      <c r="L43" s="187"/>
    </row>
    <row r="44" spans="2:12" s="2" customFormat="1" ht="60" customHeight="1">
      <c r="B44" s="3" t="s">
        <v>466</v>
      </c>
      <c r="C44" s="3" t="s">
        <v>470</v>
      </c>
      <c r="D44" s="32" t="s">
        <v>475</v>
      </c>
      <c r="E44" s="111" t="s">
        <v>503</v>
      </c>
      <c r="F44" s="33" t="s">
        <v>597</v>
      </c>
      <c r="G44" s="12">
        <v>3</v>
      </c>
      <c r="H44" s="5" t="s">
        <v>598</v>
      </c>
      <c r="I44" s="5"/>
      <c r="K44" s="250">
        <v>0.9</v>
      </c>
      <c r="L44" s="187"/>
    </row>
    <row r="45" spans="2:12" s="2" customFormat="1" ht="47.25" customHeight="1">
      <c r="B45" s="3" t="s">
        <v>467</v>
      </c>
      <c r="C45" s="3" t="s">
        <v>471</v>
      </c>
      <c r="D45" s="32" t="s">
        <v>476</v>
      </c>
      <c r="E45" s="111" t="s">
        <v>503</v>
      </c>
      <c r="F45" s="33" t="s">
        <v>599</v>
      </c>
      <c r="G45" s="12">
        <v>2</v>
      </c>
      <c r="H45" s="5" t="s">
        <v>600</v>
      </c>
      <c r="I45" s="5"/>
      <c r="K45" s="250">
        <v>0.5</v>
      </c>
      <c r="L45" s="187"/>
    </row>
    <row r="46" spans="2:12" s="15" customFormat="1" ht="21.75" customHeight="1">
      <c r="B46" s="99">
        <v>6.9</v>
      </c>
      <c r="C46" s="99">
        <v>10.9</v>
      </c>
      <c r="D46" s="168" t="s">
        <v>479</v>
      </c>
      <c r="E46" s="169"/>
      <c r="F46" s="169"/>
      <c r="G46" s="169"/>
      <c r="H46" s="169"/>
      <c r="I46" s="170"/>
      <c r="K46" s="227">
        <f>+K49*0.1</f>
        <v>0.09000000000000001</v>
      </c>
      <c r="L46" s="189"/>
    </row>
    <row r="47" spans="2:12" s="2" customFormat="1" ht="47.25" customHeight="1">
      <c r="B47" s="3" t="s">
        <v>478</v>
      </c>
      <c r="C47" s="3" t="s">
        <v>477</v>
      </c>
      <c r="D47" s="32" t="s">
        <v>484</v>
      </c>
      <c r="E47" s="111" t="s">
        <v>528</v>
      </c>
      <c r="F47" s="33" t="s">
        <v>111</v>
      </c>
      <c r="G47" s="12" t="s">
        <v>112</v>
      </c>
      <c r="H47" s="5" t="s">
        <v>111</v>
      </c>
      <c r="I47" s="5" t="s">
        <v>601</v>
      </c>
      <c r="K47" s="250"/>
      <c r="L47" s="187"/>
    </row>
    <row r="48" spans="2:12" s="2" customFormat="1" ht="47.25" customHeight="1">
      <c r="B48" s="3" t="s">
        <v>480</v>
      </c>
      <c r="C48" s="3" t="s">
        <v>482</v>
      </c>
      <c r="D48" s="32" t="s">
        <v>485</v>
      </c>
      <c r="E48" s="111" t="s">
        <v>528</v>
      </c>
      <c r="F48" s="33" t="s">
        <v>111</v>
      </c>
      <c r="G48" s="12" t="s">
        <v>112</v>
      </c>
      <c r="H48" s="5" t="s">
        <v>111</v>
      </c>
      <c r="I48" s="5" t="s">
        <v>601</v>
      </c>
      <c r="K48" s="250"/>
      <c r="L48" s="187"/>
    </row>
    <row r="49" spans="2:12" s="2" customFormat="1" ht="57" customHeight="1">
      <c r="B49" s="3" t="s">
        <v>481</v>
      </c>
      <c r="C49" s="3" t="s">
        <v>483</v>
      </c>
      <c r="D49" s="32" t="s">
        <v>486</v>
      </c>
      <c r="E49" s="111" t="s">
        <v>503</v>
      </c>
      <c r="F49" s="33" t="s">
        <v>602</v>
      </c>
      <c r="G49" s="12">
        <v>3</v>
      </c>
      <c r="H49" s="5" t="s">
        <v>122</v>
      </c>
      <c r="I49" s="5"/>
      <c r="K49" s="250">
        <v>0.9</v>
      </c>
      <c r="L49" s="187"/>
    </row>
    <row r="50" spans="2:12" s="15" customFormat="1" ht="21.75" customHeight="1">
      <c r="B50" s="99">
        <v>9.1</v>
      </c>
      <c r="C50" s="104" t="s">
        <v>487</v>
      </c>
      <c r="D50" s="168" t="s">
        <v>497</v>
      </c>
      <c r="E50" s="169"/>
      <c r="F50" s="169"/>
      <c r="G50" s="169"/>
      <c r="H50" s="169"/>
      <c r="I50" s="170"/>
      <c r="K50" s="227">
        <f>+L51*0.1</f>
        <v>0.07666666666666666</v>
      </c>
      <c r="L50" s="189"/>
    </row>
    <row r="51" spans="2:12" s="2" customFormat="1" ht="75" customHeight="1">
      <c r="B51" s="3" t="s">
        <v>478</v>
      </c>
      <c r="C51" s="3" t="s">
        <v>488</v>
      </c>
      <c r="D51" s="32" t="s">
        <v>498</v>
      </c>
      <c r="E51" s="111" t="s">
        <v>503</v>
      </c>
      <c r="F51" s="106" t="s">
        <v>114</v>
      </c>
      <c r="G51" s="12">
        <v>3</v>
      </c>
      <c r="H51" s="5" t="s">
        <v>123</v>
      </c>
      <c r="I51" s="5"/>
      <c r="K51" s="250">
        <v>0.9</v>
      </c>
      <c r="L51" s="187">
        <f>+SUM(K51:K56)/6</f>
        <v>0.7666666666666666</v>
      </c>
    </row>
    <row r="52" spans="2:12" s="2" customFormat="1" ht="39.75" customHeight="1">
      <c r="B52" s="3" t="s">
        <v>480</v>
      </c>
      <c r="C52" s="3" t="s">
        <v>489</v>
      </c>
      <c r="D52" s="32" t="s">
        <v>0</v>
      </c>
      <c r="E52" s="111" t="s">
        <v>503</v>
      </c>
      <c r="F52" s="106" t="s">
        <v>603</v>
      </c>
      <c r="G52" s="12">
        <v>3</v>
      </c>
      <c r="H52" s="5" t="s">
        <v>604</v>
      </c>
      <c r="I52" s="5"/>
      <c r="K52" s="250">
        <v>0.9</v>
      </c>
      <c r="L52" s="187"/>
    </row>
    <row r="53" spans="2:12" s="2" customFormat="1" ht="47.25" customHeight="1">
      <c r="B53" s="3" t="s">
        <v>481</v>
      </c>
      <c r="C53" s="3" t="s">
        <v>490</v>
      </c>
      <c r="D53" s="32" t="s">
        <v>1</v>
      </c>
      <c r="E53" s="111" t="s">
        <v>503</v>
      </c>
      <c r="F53" s="106" t="s">
        <v>114</v>
      </c>
      <c r="G53" s="12">
        <v>3</v>
      </c>
      <c r="H53" s="5" t="s">
        <v>605</v>
      </c>
      <c r="I53" s="5"/>
      <c r="K53" s="250">
        <v>0.9</v>
      </c>
      <c r="L53" s="187"/>
    </row>
    <row r="54" spans="2:12" s="2" customFormat="1" ht="47.25" customHeight="1">
      <c r="B54" s="3" t="s">
        <v>491</v>
      </c>
      <c r="C54" s="3" t="s">
        <v>492</v>
      </c>
      <c r="D54" s="32" t="s">
        <v>2</v>
      </c>
      <c r="E54" s="111" t="s">
        <v>503</v>
      </c>
      <c r="F54" s="106" t="s">
        <v>114</v>
      </c>
      <c r="G54" s="12">
        <v>3</v>
      </c>
      <c r="H54" s="5" t="s">
        <v>124</v>
      </c>
      <c r="I54" s="5"/>
      <c r="K54" s="250">
        <v>0.9</v>
      </c>
      <c r="L54" s="187"/>
    </row>
    <row r="55" spans="2:12" s="2" customFormat="1" ht="47.25" customHeight="1">
      <c r="B55" s="3" t="s">
        <v>493</v>
      </c>
      <c r="C55" s="3" t="s">
        <v>494</v>
      </c>
      <c r="D55" s="32" t="s">
        <v>3</v>
      </c>
      <c r="E55" s="111" t="s">
        <v>503</v>
      </c>
      <c r="F55" s="106" t="s">
        <v>114</v>
      </c>
      <c r="G55" s="12">
        <v>3</v>
      </c>
      <c r="H55" s="5" t="s">
        <v>706</v>
      </c>
      <c r="I55" s="5"/>
      <c r="K55" s="250">
        <v>0.9</v>
      </c>
      <c r="L55" s="187"/>
    </row>
    <row r="56" spans="2:12" s="2" customFormat="1" ht="47.25" customHeight="1">
      <c r="B56" s="3" t="s">
        <v>495</v>
      </c>
      <c r="C56" s="3" t="s">
        <v>496</v>
      </c>
      <c r="D56" s="32" t="s">
        <v>4</v>
      </c>
      <c r="E56" s="111" t="s">
        <v>503</v>
      </c>
      <c r="F56" s="106" t="s">
        <v>125</v>
      </c>
      <c r="G56" s="12">
        <v>1</v>
      </c>
      <c r="H56" s="5" t="s">
        <v>707</v>
      </c>
      <c r="I56" s="5"/>
      <c r="K56" s="250">
        <v>0.1</v>
      </c>
      <c r="L56" s="187"/>
    </row>
  </sheetData>
  <sheetProtection/>
  <mergeCells count="37">
    <mergeCell ref="D50:F50"/>
    <mergeCell ref="G50:I50"/>
    <mergeCell ref="G30:I30"/>
    <mergeCell ref="D40:F40"/>
    <mergeCell ref="G40:I40"/>
    <mergeCell ref="D46:F46"/>
    <mergeCell ref="G46:I46"/>
    <mergeCell ref="D35:F35"/>
    <mergeCell ref="G35:I35"/>
    <mergeCell ref="D32:F32"/>
    <mergeCell ref="G24:I24"/>
    <mergeCell ref="G20:I20"/>
    <mergeCell ref="G27:I27"/>
    <mergeCell ref="G32:I32"/>
    <mergeCell ref="D15:F15"/>
    <mergeCell ref="D20:F20"/>
    <mergeCell ref="D30:F30"/>
    <mergeCell ref="D27:F27"/>
    <mergeCell ref="D24:F24"/>
    <mergeCell ref="A8:J8"/>
    <mergeCell ref="B12:B13"/>
    <mergeCell ref="D10:G10"/>
    <mergeCell ref="D12:D13"/>
    <mergeCell ref="C12:C13"/>
    <mergeCell ref="H12:H13"/>
    <mergeCell ref="F12:F13"/>
    <mergeCell ref="G12:G13"/>
    <mergeCell ref="A7:J7"/>
    <mergeCell ref="I12:I13"/>
    <mergeCell ref="G15:I15"/>
    <mergeCell ref="A1:J1"/>
    <mergeCell ref="A2:J2"/>
    <mergeCell ref="A3:J3"/>
    <mergeCell ref="A4:J4"/>
    <mergeCell ref="A5:J5"/>
    <mergeCell ref="A6:J6"/>
    <mergeCell ref="E12:E13"/>
  </mergeCells>
  <printOptions/>
  <pageMargins left="0.1968503937007874" right="0.1968503937007874" top="0.5905511811023623" bottom="0.5905511811023623" header="0" footer="0"/>
  <pageSetup fitToHeight="0" fitToWidth="1" horizontalDpi="600" verticalDpi="600" orientation="landscape" scale="76"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87"/>
  <sheetViews>
    <sheetView zoomScale="90" zoomScaleNormal="90" zoomScalePageLayoutView="0" workbookViewId="0" topLeftCell="A1">
      <pane xSplit="4" ySplit="15" topLeftCell="E43"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0" customWidth="1"/>
    <col min="7" max="7" width="13.7109375" style="13" bestFit="1" customWidth="1"/>
    <col min="8" max="8" width="40.7109375" style="0" customWidth="1"/>
    <col min="9" max="9" width="20.8515625" style="0" customWidth="1"/>
    <col min="10" max="10" width="2.28125" style="0" customWidth="1"/>
    <col min="11" max="11" width="11.421875" style="246" customWidth="1"/>
    <col min="12" max="12" width="11.421875" style="183" customWidth="1"/>
  </cols>
  <sheetData>
    <row r="1" spans="1:10" ht="12.75">
      <c r="A1" s="147"/>
      <c r="B1" s="147"/>
      <c r="C1" s="147"/>
      <c r="D1" s="147"/>
      <c r="E1" s="147"/>
      <c r="F1" s="147"/>
      <c r="G1" s="147"/>
      <c r="H1" s="147"/>
      <c r="I1" s="147"/>
      <c r="J1" s="147"/>
    </row>
    <row r="2" spans="1:12" s="58" customFormat="1" ht="15.75">
      <c r="A2" s="163" t="s">
        <v>699</v>
      </c>
      <c r="B2" s="163"/>
      <c r="C2" s="163"/>
      <c r="D2" s="163"/>
      <c r="E2" s="163"/>
      <c r="F2" s="163"/>
      <c r="G2" s="163"/>
      <c r="H2" s="163"/>
      <c r="I2" s="163"/>
      <c r="J2" s="163"/>
      <c r="K2" s="247"/>
      <c r="L2" s="184"/>
    </row>
    <row r="3" spans="1:12" s="58" customFormat="1" ht="9" customHeight="1">
      <c r="A3" s="164"/>
      <c r="B3" s="164"/>
      <c r="C3" s="164"/>
      <c r="D3" s="164"/>
      <c r="E3" s="164"/>
      <c r="F3" s="164"/>
      <c r="G3" s="164"/>
      <c r="H3" s="164"/>
      <c r="I3" s="164"/>
      <c r="J3" s="164"/>
      <c r="K3" s="247"/>
      <c r="L3" s="184"/>
    </row>
    <row r="4" spans="1:12" s="58" customFormat="1" ht="15.75">
      <c r="A4" s="165" t="s">
        <v>500</v>
      </c>
      <c r="B4" s="165"/>
      <c r="C4" s="165"/>
      <c r="D4" s="165"/>
      <c r="E4" s="165"/>
      <c r="F4" s="165"/>
      <c r="G4" s="165"/>
      <c r="H4" s="165"/>
      <c r="I4" s="165"/>
      <c r="J4" s="165"/>
      <c r="K4" s="247"/>
      <c r="L4" s="184"/>
    </row>
    <row r="5" spans="1:12" s="58" customFormat="1" ht="8.25" customHeight="1">
      <c r="A5" s="164"/>
      <c r="B5" s="164"/>
      <c r="C5" s="164"/>
      <c r="D5" s="164"/>
      <c r="E5" s="164"/>
      <c r="F5" s="164"/>
      <c r="G5" s="164"/>
      <c r="H5" s="164"/>
      <c r="I5" s="164"/>
      <c r="J5" s="164"/>
      <c r="K5" s="247"/>
      <c r="L5" s="184"/>
    </row>
    <row r="6" spans="1:12" s="58" customFormat="1" ht="15.75">
      <c r="A6" s="166" t="s">
        <v>501</v>
      </c>
      <c r="B6" s="166"/>
      <c r="C6" s="166"/>
      <c r="D6" s="166"/>
      <c r="E6" s="166"/>
      <c r="F6" s="166"/>
      <c r="G6" s="166"/>
      <c r="H6" s="166"/>
      <c r="I6" s="166"/>
      <c r="J6" s="166"/>
      <c r="K6" s="247"/>
      <c r="L6" s="184"/>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225</v>
      </c>
      <c r="E10" s="156"/>
      <c r="F10" s="156"/>
      <c r="G10" s="156"/>
      <c r="K10" s="248"/>
      <c r="L10" s="185"/>
    </row>
    <row r="11" ht="13.5" thickBot="1"/>
    <row r="12" spans="2:12" s="1" customFormat="1" ht="12.75" customHeight="1">
      <c r="B12" s="152" t="s">
        <v>328</v>
      </c>
      <c r="C12" s="161" t="s">
        <v>393</v>
      </c>
      <c r="D12" s="150" t="s">
        <v>282</v>
      </c>
      <c r="E12" s="154" t="s">
        <v>502</v>
      </c>
      <c r="F12" s="159" t="s">
        <v>283</v>
      </c>
      <c r="G12" s="157" t="s">
        <v>504</v>
      </c>
      <c r="H12" s="154" t="s">
        <v>507</v>
      </c>
      <c r="I12" s="154" t="s">
        <v>284</v>
      </c>
      <c r="K12" s="249"/>
      <c r="L12" s="186"/>
    </row>
    <row r="13" spans="2:12" s="2" customFormat="1" ht="12" customHeight="1" thickBot="1">
      <c r="B13" s="153"/>
      <c r="C13" s="162"/>
      <c r="D13" s="151"/>
      <c r="E13" s="155"/>
      <c r="F13" s="160"/>
      <c r="G13" s="158"/>
      <c r="H13" s="155"/>
      <c r="I13" s="155"/>
      <c r="K13" s="250"/>
      <c r="L13" s="187"/>
    </row>
    <row r="14" spans="2:12" s="68" customFormat="1" ht="12.75">
      <c r="B14" s="63"/>
      <c r="C14" s="63"/>
      <c r="D14" s="63"/>
      <c r="E14" s="63"/>
      <c r="F14" s="63"/>
      <c r="G14" s="64"/>
      <c r="H14" s="63"/>
      <c r="I14" s="63"/>
      <c r="K14" s="251">
        <v>14.2</v>
      </c>
      <c r="L14" s="188"/>
    </row>
    <row r="15" spans="2:12" s="15" customFormat="1" ht="21" customHeight="1">
      <c r="B15" s="56" t="s">
        <v>156</v>
      </c>
      <c r="C15" s="99">
        <v>11.1</v>
      </c>
      <c r="D15" s="148" t="s">
        <v>157</v>
      </c>
      <c r="E15" s="148"/>
      <c r="F15" s="148"/>
      <c r="G15" s="148"/>
      <c r="H15" s="148"/>
      <c r="I15" s="148"/>
      <c r="K15" s="227">
        <f>+K16*0.142</f>
        <v>0.071</v>
      </c>
      <c r="L15" s="189"/>
    </row>
    <row r="16" spans="2:12" s="2" customFormat="1" ht="39" customHeight="1">
      <c r="B16" s="53" t="s">
        <v>156</v>
      </c>
      <c r="C16" s="53" t="s">
        <v>5</v>
      </c>
      <c r="D16" s="62" t="s">
        <v>158</v>
      </c>
      <c r="E16" s="109" t="s">
        <v>562</v>
      </c>
      <c r="F16" s="10" t="s">
        <v>606</v>
      </c>
      <c r="G16" s="43">
        <v>2</v>
      </c>
      <c r="H16" s="10" t="s">
        <v>126</v>
      </c>
      <c r="I16" s="10"/>
      <c r="K16" s="250">
        <v>0.5</v>
      </c>
      <c r="L16" s="187"/>
    </row>
    <row r="17" spans="2:12" s="15" customFormat="1" ht="21" customHeight="1">
      <c r="B17" s="56" t="s">
        <v>159</v>
      </c>
      <c r="C17" s="99">
        <v>11.2</v>
      </c>
      <c r="D17" s="168" t="s">
        <v>160</v>
      </c>
      <c r="E17" s="169"/>
      <c r="F17" s="169"/>
      <c r="G17" s="169"/>
      <c r="H17" s="169"/>
      <c r="I17" s="170"/>
      <c r="K17" s="227">
        <f>+L18*0.142</f>
        <v>0.09939999999999999</v>
      </c>
      <c r="L17" s="189"/>
    </row>
    <row r="18" spans="2:12" s="2" customFormat="1" ht="61.5" customHeight="1">
      <c r="B18" s="3" t="s">
        <v>161</v>
      </c>
      <c r="C18" s="3" t="s">
        <v>6</v>
      </c>
      <c r="D18" s="9" t="s">
        <v>162</v>
      </c>
      <c r="E18" s="109" t="s">
        <v>562</v>
      </c>
      <c r="F18" s="21" t="s">
        <v>607</v>
      </c>
      <c r="G18" s="12">
        <v>3</v>
      </c>
      <c r="H18" s="3" t="s">
        <v>127</v>
      </c>
      <c r="I18" s="5"/>
      <c r="K18" s="250">
        <v>0.9</v>
      </c>
      <c r="L18" s="187">
        <f>+SUM(K18:K21)/4</f>
        <v>0.7</v>
      </c>
    </row>
    <row r="19" spans="2:12" s="2" customFormat="1" ht="48.75" customHeight="1">
      <c r="B19" s="3" t="s">
        <v>163</v>
      </c>
      <c r="C19" s="3" t="s">
        <v>7</v>
      </c>
      <c r="D19" s="9" t="s">
        <v>164</v>
      </c>
      <c r="E19" s="109" t="s">
        <v>562</v>
      </c>
      <c r="F19" s="106" t="s">
        <v>114</v>
      </c>
      <c r="G19" s="12" t="s">
        <v>610</v>
      </c>
      <c r="H19" s="3" t="s">
        <v>608</v>
      </c>
      <c r="I19" s="112" t="s">
        <v>609</v>
      </c>
      <c r="K19" s="250">
        <v>0.9</v>
      </c>
      <c r="L19" s="187"/>
    </row>
    <row r="20" spans="2:12" s="2" customFormat="1" ht="59.25" customHeight="1">
      <c r="B20" s="3" t="s">
        <v>165</v>
      </c>
      <c r="C20" s="3" t="s">
        <v>8</v>
      </c>
      <c r="D20" s="9" t="s">
        <v>166</v>
      </c>
      <c r="E20" s="109" t="s">
        <v>562</v>
      </c>
      <c r="F20" s="106" t="s">
        <v>611</v>
      </c>
      <c r="G20" s="12">
        <v>2</v>
      </c>
      <c r="H20" s="3" t="s">
        <v>612</v>
      </c>
      <c r="I20" s="5"/>
      <c r="K20" s="250">
        <v>0.5</v>
      </c>
      <c r="L20" s="187"/>
    </row>
    <row r="21" spans="2:12" s="2" customFormat="1" ht="38.25" customHeight="1">
      <c r="B21" s="3" t="s">
        <v>167</v>
      </c>
      <c r="C21" s="3" t="s">
        <v>9</v>
      </c>
      <c r="D21" s="9" t="s">
        <v>175</v>
      </c>
      <c r="E21" s="109" t="s">
        <v>562</v>
      </c>
      <c r="F21" s="5" t="s">
        <v>128</v>
      </c>
      <c r="G21" s="12">
        <v>2</v>
      </c>
      <c r="H21" s="3" t="s">
        <v>129</v>
      </c>
      <c r="I21" s="5"/>
      <c r="K21" s="250">
        <v>0.5</v>
      </c>
      <c r="L21" s="187"/>
    </row>
    <row r="22" spans="2:12" s="15" customFormat="1" ht="21" customHeight="1">
      <c r="B22" s="56" t="s">
        <v>168</v>
      </c>
      <c r="C22" s="99">
        <v>11.3</v>
      </c>
      <c r="D22" s="168" t="s">
        <v>169</v>
      </c>
      <c r="E22" s="169"/>
      <c r="F22" s="169"/>
      <c r="G22" s="169"/>
      <c r="H22" s="169"/>
      <c r="I22" s="170"/>
      <c r="K22" s="227">
        <f>+L23*0.142</f>
        <v>0.08993333333333332</v>
      </c>
      <c r="L22" s="189"/>
    </row>
    <row r="23" spans="2:12" s="2" customFormat="1" ht="47.25" customHeight="1">
      <c r="B23" s="3" t="s">
        <v>197</v>
      </c>
      <c r="C23" s="3" t="s">
        <v>11</v>
      </c>
      <c r="D23" s="9" t="s">
        <v>198</v>
      </c>
      <c r="E23" s="109" t="s">
        <v>562</v>
      </c>
      <c r="F23" s="21" t="s">
        <v>130</v>
      </c>
      <c r="G23" s="12">
        <v>2</v>
      </c>
      <c r="H23" s="3" t="s">
        <v>131</v>
      </c>
      <c r="I23" s="5"/>
      <c r="K23" s="250">
        <v>0.5</v>
      </c>
      <c r="L23" s="187">
        <f>+SUM(K23:K25)/3</f>
        <v>0.6333333333333333</v>
      </c>
    </row>
    <row r="24" spans="2:12" s="2" customFormat="1" ht="39" customHeight="1">
      <c r="B24" s="3" t="s">
        <v>199</v>
      </c>
      <c r="C24" s="3" t="s">
        <v>12</v>
      </c>
      <c r="D24" s="9" t="s">
        <v>200</v>
      </c>
      <c r="E24" s="109" t="s">
        <v>562</v>
      </c>
      <c r="F24" s="106" t="s">
        <v>114</v>
      </c>
      <c r="G24" s="12">
        <v>3</v>
      </c>
      <c r="H24" s="3" t="s">
        <v>613</v>
      </c>
      <c r="I24" s="5"/>
      <c r="K24" s="250">
        <v>0.9</v>
      </c>
      <c r="L24" s="187"/>
    </row>
    <row r="25" spans="2:12" s="2" customFormat="1" ht="38.25" customHeight="1">
      <c r="B25" s="3" t="s">
        <v>10</v>
      </c>
      <c r="C25" s="3" t="s">
        <v>13</v>
      </c>
      <c r="D25" s="105" t="s">
        <v>14</v>
      </c>
      <c r="E25" s="109" t="s">
        <v>562</v>
      </c>
      <c r="F25" s="33" t="s">
        <v>132</v>
      </c>
      <c r="G25" s="12">
        <v>2</v>
      </c>
      <c r="H25" s="3" t="s">
        <v>131</v>
      </c>
      <c r="I25" s="5"/>
      <c r="K25" s="250">
        <v>0.5</v>
      </c>
      <c r="L25" s="187"/>
    </row>
    <row r="26" spans="2:12" s="15" customFormat="1" ht="21" customHeight="1">
      <c r="B26" s="56" t="s">
        <v>201</v>
      </c>
      <c r="C26" s="99">
        <v>11.4</v>
      </c>
      <c r="D26" s="168" t="s">
        <v>202</v>
      </c>
      <c r="E26" s="169"/>
      <c r="F26" s="169"/>
      <c r="G26" s="169"/>
      <c r="H26" s="169"/>
      <c r="I26" s="170"/>
      <c r="K26" s="227">
        <f>+L27*0.142</f>
        <v>0.071</v>
      </c>
      <c r="L26" s="189"/>
    </row>
    <row r="27" spans="2:12" s="2" customFormat="1" ht="54.75" customHeight="1">
      <c r="B27" s="3" t="s">
        <v>203</v>
      </c>
      <c r="C27" s="3" t="s">
        <v>16</v>
      </c>
      <c r="D27" s="32" t="s">
        <v>204</v>
      </c>
      <c r="E27" s="109" t="s">
        <v>562</v>
      </c>
      <c r="F27" s="33" t="s">
        <v>614</v>
      </c>
      <c r="G27" s="12">
        <v>2</v>
      </c>
      <c r="H27" s="3" t="s">
        <v>133</v>
      </c>
      <c r="I27" s="5"/>
      <c r="K27" s="250">
        <v>0.5</v>
      </c>
      <c r="L27" s="187">
        <f>+SUM(K27:K33)/7</f>
        <v>0.5</v>
      </c>
    </row>
    <row r="28" spans="2:12" s="2" customFormat="1" ht="39" customHeight="1">
      <c r="B28" s="3" t="s">
        <v>205</v>
      </c>
      <c r="C28" s="3" t="s">
        <v>17</v>
      </c>
      <c r="D28" s="32" t="s">
        <v>23</v>
      </c>
      <c r="E28" s="109" t="s">
        <v>562</v>
      </c>
      <c r="F28" s="106" t="s">
        <v>114</v>
      </c>
      <c r="G28" s="12">
        <v>3</v>
      </c>
      <c r="H28" s="3" t="s">
        <v>615</v>
      </c>
      <c r="I28" s="5"/>
      <c r="K28" s="250">
        <v>0.9</v>
      </c>
      <c r="L28" s="187"/>
    </row>
    <row r="29" spans="2:12" s="2" customFormat="1" ht="48.75" customHeight="1">
      <c r="B29" s="3" t="s">
        <v>206</v>
      </c>
      <c r="C29" s="3" t="s">
        <v>18</v>
      </c>
      <c r="D29" s="32" t="s">
        <v>24</v>
      </c>
      <c r="E29" s="109" t="s">
        <v>562</v>
      </c>
      <c r="F29" s="106" t="s">
        <v>616</v>
      </c>
      <c r="G29" s="12">
        <v>2</v>
      </c>
      <c r="H29" s="3" t="s">
        <v>692</v>
      </c>
      <c r="I29" s="5"/>
      <c r="K29" s="250">
        <v>0.5</v>
      </c>
      <c r="L29" s="187"/>
    </row>
    <row r="30" spans="2:12" s="2" customFormat="1" ht="53.25" customHeight="1">
      <c r="B30" s="3" t="s">
        <v>207</v>
      </c>
      <c r="C30" s="3" t="s">
        <v>19</v>
      </c>
      <c r="D30" s="32" t="s">
        <v>25</v>
      </c>
      <c r="E30" s="109" t="s">
        <v>562</v>
      </c>
      <c r="F30" s="33" t="s">
        <v>617</v>
      </c>
      <c r="G30" s="30">
        <v>3</v>
      </c>
      <c r="H30" s="3" t="s">
        <v>618</v>
      </c>
      <c r="I30" s="5"/>
      <c r="K30" s="250">
        <v>0.9</v>
      </c>
      <c r="L30" s="187"/>
    </row>
    <row r="31" spans="2:12" s="2" customFormat="1" ht="47.25" customHeight="1">
      <c r="B31" s="3" t="s">
        <v>208</v>
      </c>
      <c r="C31" s="3" t="s">
        <v>20</v>
      </c>
      <c r="D31" s="32" t="s">
        <v>26</v>
      </c>
      <c r="E31" s="109" t="s">
        <v>562</v>
      </c>
      <c r="F31" s="33" t="s">
        <v>134</v>
      </c>
      <c r="G31" s="12">
        <v>1</v>
      </c>
      <c r="H31" s="3" t="s">
        <v>619</v>
      </c>
      <c r="I31" s="5"/>
      <c r="K31" s="250">
        <v>0.1</v>
      </c>
      <c r="L31" s="187"/>
    </row>
    <row r="32" spans="2:12" s="2" customFormat="1" ht="61.5" customHeight="1">
      <c r="B32" s="3" t="s">
        <v>209</v>
      </c>
      <c r="C32" s="3" t="s">
        <v>21</v>
      </c>
      <c r="D32" s="32" t="s">
        <v>27</v>
      </c>
      <c r="E32" s="109" t="s">
        <v>562</v>
      </c>
      <c r="F32" s="106" t="s">
        <v>620</v>
      </c>
      <c r="G32" s="12">
        <v>2</v>
      </c>
      <c r="H32" s="3" t="s">
        <v>622</v>
      </c>
      <c r="I32" s="5"/>
      <c r="K32" s="250">
        <v>0.5</v>
      </c>
      <c r="L32" s="187"/>
    </row>
    <row r="33" spans="2:12" s="2" customFormat="1" ht="61.5" customHeight="1">
      <c r="B33" s="3" t="s">
        <v>15</v>
      </c>
      <c r="C33" s="3" t="s">
        <v>22</v>
      </c>
      <c r="D33" s="81" t="s">
        <v>28</v>
      </c>
      <c r="E33" s="109" t="s">
        <v>562</v>
      </c>
      <c r="F33" s="33" t="s">
        <v>621</v>
      </c>
      <c r="G33" s="12">
        <v>1</v>
      </c>
      <c r="H33" s="3" t="s">
        <v>623</v>
      </c>
      <c r="I33" s="5"/>
      <c r="K33" s="250">
        <v>0.1</v>
      </c>
      <c r="L33" s="187"/>
    </row>
    <row r="34" spans="2:12" s="15" customFormat="1" ht="21" customHeight="1">
      <c r="B34" s="56" t="s">
        <v>210</v>
      </c>
      <c r="C34" s="99">
        <v>11.5</v>
      </c>
      <c r="D34" s="168" t="s">
        <v>211</v>
      </c>
      <c r="E34" s="169"/>
      <c r="F34" s="169"/>
      <c r="G34" s="169"/>
      <c r="H34" s="169"/>
      <c r="I34" s="170"/>
      <c r="K34" s="227">
        <f>+L35*0.142</f>
        <v>0.11833333333333333</v>
      </c>
      <c r="L34" s="189"/>
    </row>
    <row r="35" spans="2:12" s="2" customFormat="1" ht="66.75" customHeight="1">
      <c r="B35" s="31" t="s">
        <v>212</v>
      </c>
      <c r="C35" s="31" t="s">
        <v>29</v>
      </c>
      <c r="D35" s="9" t="s">
        <v>349</v>
      </c>
      <c r="E35" s="109" t="s">
        <v>562</v>
      </c>
      <c r="F35" s="106" t="s">
        <v>114</v>
      </c>
      <c r="G35" s="12">
        <v>3</v>
      </c>
      <c r="H35" s="3" t="s">
        <v>693</v>
      </c>
      <c r="I35" s="5"/>
      <c r="K35" s="250">
        <v>0.9</v>
      </c>
      <c r="L35" s="187">
        <f>+SUM(K35:K40)/6</f>
        <v>0.8333333333333334</v>
      </c>
    </row>
    <row r="36" spans="2:12" s="2" customFormat="1" ht="45" customHeight="1">
      <c r="B36" s="31" t="s">
        <v>213</v>
      </c>
      <c r="C36" s="31" t="s">
        <v>30</v>
      </c>
      <c r="D36" s="32" t="s">
        <v>215</v>
      </c>
      <c r="E36" s="109" t="s">
        <v>562</v>
      </c>
      <c r="F36" s="106" t="s">
        <v>114</v>
      </c>
      <c r="G36" s="12">
        <v>3</v>
      </c>
      <c r="H36" s="3" t="s">
        <v>135</v>
      </c>
      <c r="I36" s="5"/>
      <c r="K36" s="250">
        <v>0.9</v>
      </c>
      <c r="L36" s="187"/>
    </row>
    <row r="37" spans="2:12" s="2" customFormat="1" ht="49.5" customHeight="1">
      <c r="B37" s="31" t="s">
        <v>214</v>
      </c>
      <c r="C37" s="31" t="s">
        <v>31</v>
      </c>
      <c r="D37" s="9" t="s">
        <v>217</v>
      </c>
      <c r="E37" s="109" t="s">
        <v>562</v>
      </c>
      <c r="F37" s="106" t="s">
        <v>624</v>
      </c>
      <c r="G37" s="12">
        <v>3</v>
      </c>
      <c r="H37" s="3" t="s">
        <v>625</v>
      </c>
      <c r="I37" s="5"/>
      <c r="K37" s="250">
        <v>0.9</v>
      </c>
      <c r="L37" s="187"/>
    </row>
    <row r="38" spans="2:12" s="2" customFormat="1" ht="48.75" customHeight="1">
      <c r="B38" s="31" t="s">
        <v>216</v>
      </c>
      <c r="C38" s="31" t="s">
        <v>32</v>
      </c>
      <c r="D38" s="9" t="s">
        <v>218</v>
      </c>
      <c r="E38" s="109" t="s">
        <v>562</v>
      </c>
      <c r="F38" s="106" t="s">
        <v>114</v>
      </c>
      <c r="G38" s="12">
        <v>3</v>
      </c>
      <c r="H38" s="3" t="s">
        <v>626</v>
      </c>
      <c r="I38" s="5"/>
      <c r="K38" s="250">
        <v>0.9</v>
      </c>
      <c r="L38" s="187"/>
    </row>
    <row r="39" spans="2:12" s="2" customFormat="1" ht="44.25" customHeight="1">
      <c r="B39" s="31" t="s">
        <v>347</v>
      </c>
      <c r="C39" s="31" t="s">
        <v>33</v>
      </c>
      <c r="D39" s="9" t="s">
        <v>219</v>
      </c>
      <c r="E39" s="109" t="s">
        <v>562</v>
      </c>
      <c r="F39" s="106" t="s">
        <v>136</v>
      </c>
      <c r="G39" s="12">
        <v>3</v>
      </c>
      <c r="H39" s="3" t="s">
        <v>137</v>
      </c>
      <c r="I39" s="5"/>
      <c r="K39" s="250">
        <v>0.9</v>
      </c>
      <c r="L39" s="187"/>
    </row>
    <row r="40" spans="2:12" s="2" customFormat="1" ht="51" customHeight="1">
      <c r="B40" s="31" t="s">
        <v>348</v>
      </c>
      <c r="C40" s="31" t="s">
        <v>34</v>
      </c>
      <c r="D40" s="9" t="s">
        <v>196</v>
      </c>
      <c r="E40" s="109" t="s">
        <v>562</v>
      </c>
      <c r="F40" s="33" t="s">
        <v>627</v>
      </c>
      <c r="G40" s="12">
        <v>2</v>
      </c>
      <c r="H40" s="3" t="s">
        <v>628</v>
      </c>
      <c r="I40" s="5"/>
      <c r="K40" s="250">
        <v>0.5</v>
      </c>
      <c r="L40" s="187"/>
    </row>
    <row r="41" spans="2:12" s="15" customFormat="1" ht="21" customHeight="1">
      <c r="B41" s="56" t="s">
        <v>220</v>
      </c>
      <c r="C41" s="99">
        <v>11.6</v>
      </c>
      <c r="D41" s="168" t="s">
        <v>221</v>
      </c>
      <c r="E41" s="169"/>
      <c r="F41" s="169"/>
      <c r="G41" s="169"/>
      <c r="H41" s="169"/>
      <c r="I41" s="170"/>
      <c r="K41" s="227">
        <f>+L42*0.142</f>
        <v>0.071</v>
      </c>
      <c r="L41" s="189"/>
    </row>
    <row r="42" spans="2:12" s="2" customFormat="1" ht="69" customHeight="1">
      <c r="B42" s="3" t="s">
        <v>222</v>
      </c>
      <c r="C42" s="3" t="s">
        <v>36</v>
      </c>
      <c r="D42" s="32" t="s">
        <v>373</v>
      </c>
      <c r="E42" s="109" t="s">
        <v>562</v>
      </c>
      <c r="F42" s="106" t="s">
        <v>114</v>
      </c>
      <c r="G42" s="30">
        <v>3</v>
      </c>
      <c r="H42" s="3" t="s">
        <v>629</v>
      </c>
      <c r="I42" s="5"/>
      <c r="K42" s="250">
        <v>0.9</v>
      </c>
      <c r="L42" s="135">
        <f>+SUM(K42:K43)/2</f>
        <v>0.5</v>
      </c>
    </row>
    <row r="43" spans="2:12" s="2" customFormat="1" ht="69" customHeight="1">
      <c r="B43" s="3" t="s">
        <v>35</v>
      </c>
      <c r="C43" s="3" t="s">
        <v>37</v>
      </c>
      <c r="D43" s="32" t="s">
        <v>38</v>
      </c>
      <c r="E43" s="109" t="s">
        <v>562</v>
      </c>
      <c r="F43" s="106" t="s">
        <v>631</v>
      </c>
      <c r="G43" s="30">
        <v>1</v>
      </c>
      <c r="H43" s="3" t="s">
        <v>630</v>
      </c>
      <c r="I43" s="5"/>
      <c r="K43" s="250">
        <v>0.1</v>
      </c>
      <c r="L43" s="187"/>
    </row>
    <row r="44" spans="2:12" s="15" customFormat="1" ht="21" customHeight="1">
      <c r="B44" s="56" t="s">
        <v>223</v>
      </c>
      <c r="C44" s="99">
        <v>11.7</v>
      </c>
      <c r="D44" s="168" t="s">
        <v>39</v>
      </c>
      <c r="E44" s="169"/>
      <c r="F44" s="169"/>
      <c r="G44" s="169"/>
      <c r="H44" s="169"/>
      <c r="I44" s="170"/>
      <c r="K44" s="227">
        <f>+L45*0.142</f>
        <v>0.04259999999999999</v>
      </c>
      <c r="L44" s="189"/>
    </row>
    <row r="45" spans="2:12" s="2" customFormat="1" ht="54" customHeight="1">
      <c r="B45" s="3" t="s">
        <v>224</v>
      </c>
      <c r="C45" s="3" t="s">
        <v>42</v>
      </c>
      <c r="D45" s="9" t="s">
        <v>40</v>
      </c>
      <c r="E45" s="109" t="s">
        <v>562</v>
      </c>
      <c r="F45" s="92" t="s">
        <v>138</v>
      </c>
      <c r="G45" s="12">
        <v>1</v>
      </c>
      <c r="H45" s="3" t="s">
        <v>708</v>
      </c>
      <c r="I45" s="33"/>
      <c r="K45" s="250">
        <v>0.1</v>
      </c>
      <c r="L45" s="187">
        <f>+SUM(K45:K46)/2</f>
        <v>0.3</v>
      </c>
    </row>
    <row r="46" spans="2:12" s="2" customFormat="1" ht="59.25" customHeight="1">
      <c r="B46" s="3" t="s">
        <v>44</v>
      </c>
      <c r="C46" s="3" t="s">
        <v>43</v>
      </c>
      <c r="D46" s="9" t="s">
        <v>41</v>
      </c>
      <c r="E46" s="109" t="s">
        <v>562</v>
      </c>
      <c r="F46" s="92" t="s">
        <v>632</v>
      </c>
      <c r="G46" s="12">
        <v>2</v>
      </c>
      <c r="H46" s="3" t="s">
        <v>633</v>
      </c>
      <c r="I46" s="33"/>
      <c r="K46" s="250">
        <v>0.5</v>
      </c>
      <c r="L46" s="187"/>
    </row>
    <row r="47" spans="7:12" s="2" customFormat="1" ht="11.25">
      <c r="G47" s="19"/>
      <c r="K47" s="250"/>
      <c r="L47" s="187"/>
    </row>
    <row r="48" spans="7:12" s="2" customFormat="1" ht="11.25">
      <c r="G48" s="19"/>
      <c r="K48" s="250"/>
      <c r="L48" s="187"/>
    </row>
    <row r="49" spans="7:12" s="2" customFormat="1" ht="11.25">
      <c r="G49" s="19"/>
      <c r="K49" s="250"/>
      <c r="L49" s="187"/>
    </row>
    <row r="50" spans="7:12" s="2" customFormat="1" ht="11.25">
      <c r="G50" s="19"/>
      <c r="K50" s="250"/>
      <c r="L50" s="187"/>
    </row>
    <row r="51" spans="7:12" s="2" customFormat="1" ht="11.25">
      <c r="G51" s="19"/>
      <c r="K51" s="250"/>
      <c r="L51" s="187"/>
    </row>
    <row r="52" spans="7:12" s="2" customFormat="1" ht="11.25">
      <c r="G52" s="19"/>
      <c r="K52" s="250"/>
      <c r="L52" s="187"/>
    </row>
    <row r="53" spans="7:12" s="2" customFormat="1" ht="11.25">
      <c r="G53" s="19"/>
      <c r="K53" s="250"/>
      <c r="L53" s="187"/>
    </row>
    <row r="54" spans="7:12" s="2" customFormat="1" ht="11.25">
      <c r="G54" s="19"/>
      <c r="K54" s="250"/>
      <c r="L54" s="187"/>
    </row>
    <row r="55" spans="7:12" s="2" customFormat="1" ht="11.25">
      <c r="G55" s="19"/>
      <c r="K55" s="250"/>
      <c r="L55" s="187"/>
    </row>
    <row r="56" spans="7:12" s="2" customFormat="1" ht="11.25">
      <c r="G56" s="19"/>
      <c r="K56" s="250"/>
      <c r="L56" s="187"/>
    </row>
    <row r="57" spans="7:12" s="2" customFormat="1" ht="11.25">
      <c r="G57" s="19"/>
      <c r="K57" s="250"/>
      <c r="L57" s="187"/>
    </row>
    <row r="58" spans="7:12" s="2" customFormat="1" ht="11.25">
      <c r="G58" s="19"/>
      <c r="K58" s="250"/>
      <c r="L58" s="187"/>
    </row>
    <row r="59" spans="7:12" s="2" customFormat="1" ht="11.25">
      <c r="G59" s="19"/>
      <c r="K59" s="250"/>
      <c r="L59" s="187"/>
    </row>
    <row r="60" spans="7:12" s="2" customFormat="1" ht="11.25">
      <c r="G60" s="19"/>
      <c r="K60" s="250"/>
      <c r="L60" s="187"/>
    </row>
    <row r="61" spans="7:12" s="2" customFormat="1" ht="11.25">
      <c r="G61" s="19"/>
      <c r="K61" s="250"/>
      <c r="L61" s="187"/>
    </row>
    <row r="62" spans="7:12" s="2" customFormat="1" ht="11.25">
      <c r="G62" s="19"/>
      <c r="K62" s="250"/>
      <c r="L62" s="187"/>
    </row>
    <row r="63" spans="7:12" s="2" customFormat="1" ht="11.25">
      <c r="G63" s="19"/>
      <c r="K63" s="250"/>
      <c r="L63" s="187"/>
    </row>
    <row r="64" spans="7:12" s="2" customFormat="1" ht="11.25">
      <c r="G64" s="19"/>
      <c r="K64" s="250"/>
      <c r="L64" s="187"/>
    </row>
    <row r="65" spans="7:12" s="2" customFormat="1" ht="11.25">
      <c r="G65" s="19"/>
      <c r="K65" s="250"/>
      <c r="L65" s="187"/>
    </row>
    <row r="66" spans="7:12" s="2" customFormat="1" ht="11.25">
      <c r="G66" s="19"/>
      <c r="K66" s="250"/>
      <c r="L66" s="187"/>
    </row>
    <row r="67" spans="7:12" s="2" customFormat="1" ht="11.25">
      <c r="G67" s="19"/>
      <c r="K67" s="250"/>
      <c r="L67" s="187"/>
    </row>
    <row r="68" spans="7:12" s="2" customFormat="1" ht="11.25">
      <c r="G68" s="19"/>
      <c r="K68" s="250"/>
      <c r="L68" s="187"/>
    </row>
    <row r="69" spans="7:12" s="2" customFormat="1" ht="11.25">
      <c r="G69" s="19"/>
      <c r="K69" s="250"/>
      <c r="L69" s="187"/>
    </row>
    <row r="70" spans="7:12" s="2" customFormat="1" ht="11.25">
      <c r="G70" s="19"/>
      <c r="K70" s="250"/>
      <c r="L70" s="187"/>
    </row>
    <row r="71" spans="7:12" s="2" customFormat="1" ht="11.25">
      <c r="G71" s="19"/>
      <c r="K71" s="250"/>
      <c r="L71" s="187"/>
    </row>
    <row r="72" spans="7:12" s="2" customFormat="1" ht="11.25">
      <c r="G72" s="19"/>
      <c r="K72" s="250"/>
      <c r="L72" s="187"/>
    </row>
    <row r="73" spans="7:12" s="2" customFormat="1" ht="11.25">
      <c r="G73" s="19"/>
      <c r="K73" s="250"/>
      <c r="L73" s="187"/>
    </row>
    <row r="74" spans="7:12" s="2" customFormat="1" ht="11.25">
      <c r="G74" s="19"/>
      <c r="K74" s="250"/>
      <c r="L74" s="187"/>
    </row>
    <row r="75" spans="7:12" s="2" customFormat="1" ht="11.25">
      <c r="G75" s="19"/>
      <c r="K75" s="250"/>
      <c r="L75" s="187"/>
    </row>
    <row r="76" spans="7:12" s="2" customFormat="1" ht="11.25">
      <c r="G76" s="19"/>
      <c r="K76" s="250"/>
      <c r="L76" s="187"/>
    </row>
    <row r="77" spans="7:12" s="2" customFormat="1" ht="11.25">
      <c r="G77" s="19"/>
      <c r="K77" s="250"/>
      <c r="L77" s="187"/>
    </row>
    <row r="78" spans="7:12" s="2" customFormat="1" ht="11.25">
      <c r="G78" s="19"/>
      <c r="K78" s="250"/>
      <c r="L78" s="187"/>
    </row>
    <row r="79" spans="7:12" s="2" customFormat="1" ht="11.25">
      <c r="G79" s="19"/>
      <c r="K79" s="250"/>
      <c r="L79" s="187"/>
    </row>
    <row r="80" spans="7:12" s="2" customFormat="1" ht="11.25">
      <c r="G80" s="19"/>
      <c r="K80" s="250"/>
      <c r="L80" s="187"/>
    </row>
    <row r="81" spans="7:12" s="2" customFormat="1" ht="11.25">
      <c r="G81" s="19"/>
      <c r="K81" s="250"/>
      <c r="L81" s="187"/>
    </row>
    <row r="82" spans="7:12" s="2" customFormat="1" ht="11.25">
      <c r="G82" s="19"/>
      <c r="K82" s="250"/>
      <c r="L82" s="187"/>
    </row>
    <row r="83" spans="7:12" s="2" customFormat="1" ht="11.25">
      <c r="G83" s="19"/>
      <c r="K83" s="250"/>
      <c r="L83" s="187"/>
    </row>
    <row r="84" spans="7:12" s="2" customFormat="1" ht="11.25">
      <c r="G84" s="19"/>
      <c r="K84" s="250"/>
      <c r="L84" s="187"/>
    </row>
    <row r="85" spans="7:12" s="2" customFormat="1" ht="11.25">
      <c r="G85" s="19"/>
      <c r="K85" s="250"/>
      <c r="L85" s="187"/>
    </row>
    <row r="86" spans="7:12" s="2" customFormat="1" ht="11.25">
      <c r="G86" s="19"/>
      <c r="K86" s="250"/>
      <c r="L86" s="187"/>
    </row>
    <row r="87" spans="7:12" s="2" customFormat="1" ht="11.25">
      <c r="G87" s="19"/>
      <c r="K87" s="250"/>
      <c r="L87" s="187"/>
    </row>
  </sheetData>
  <sheetProtection/>
  <mergeCells count="31">
    <mergeCell ref="A1:J1"/>
    <mergeCell ref="A2:J2"/>
    <mergeCell ref="A3:J3"/>
    <mergeCell ref="A4:J4"/>
    <mergeCell ref="A5:J5"/>
    <mergeCell ref="E12:E13"/>
    <mergeCell ref="I12:I13"/>
    <mergeCell ref="H12:H13"/>
    <mergeCell ref="F12:F13"/>
    <mergeCell ref="G34:I34"/>
    <mergeCell ref="D26:F26"/>
    <mergeCell ref="G26:I26"/>
    <mergeCell ref="A7:J7"/>
    <mergeCell ref="A8:J8"/>
    <mergeCell ref="G12:G13"/>
    <mergeCell ref="D22:F22"/>
    <mergeCell ref="G22:I22"/>
    <mergeCell ref="A6:J6"/>
    <mergeCell ref="D12:D13"/>
    <mergeCell ref="B12:B13"/>
    <mergeCell ref="C12:C13"/>
    <mergeCell ref="D34:F34"/>
    <mergeCell ref="D10:G10"/>
    <mergeCell ref="D44:F44"/>
    <mergeCell ref="G44:I44"/>
    <mergeCell ref="D41:F41"/>
    <mergeCell ref="G41:I41"/>
    <mergeCell ref="D15:F15"/>
    <mergeCell ref="D17:F17"/>
    <mergeCell ref="G15:I15"/>
    <mergeCell ref="G17:I17"/>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98"/>
  <sheetViews>
    <sheetView zoomScale="90" zoomScaleNormal="90" zoomScalePageLayoutView="0" workbookViewId="0" topLeftCell="A1">
      <pane xSplit="4" ySplit="15" topLeftCell="E32"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6.8515625" style="0" customWidth="1"/>
    <col min="6" max="6" width="50.7109375" style="0" customWidth="1"/>
    <col min="7" max="7" width="13.7109375" style="13" bestFit="1" customWidth="1"/>
    <col min="8" max="8" width="40.7109375" style="0" customWidth="1"/>
    <col min="9" max="9" width="20.8515625" style="0" customWidth="1"/>
    <col min="10" max="10" width="2.28125" style="0" customWidth="1"/>
    <col min="11" max="11" width="11.421875" style="232" customWidth="1"/>
  </cols>
  <sheetData>
    <row r="1" spans="1:10" ht="12.75">
      <c r="A1" s="147"/>
      <c r="B1" s="147"/>
      <c r="C1" s="147"/>
      <c r="D1" s="147"/>
      <c r="E1" s="147"/>
      <c r="F1" s="147"/>
      <c r="G1" s="147"/>
      <c r="H1" s="147"/>
      <c r="I1" s="147"/>
      <c r="J1" s="147"/>
    </row>
    <row r="2" spans="1:11" s="58" customFormat="1" ht="15.75">
      <c r="A2" s="163" t="s">
        <v>709</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1" s="75" customFormat="1" ht="18" customHeight="1">
      <c r="B10" s="14"/>
      <c r="C10" s="14"/>
      <c r="D10" s="156" t="s">
        <v>45</v>
      </c>
      <c r="E10" s="156"/>
      <c r="F10" s="156"/>
      <c r="G10" s="156"/>
      <c r="K10" s="253"/>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11" s="68" customFormat="1" ht="12.75">
      <c r="B14" s="63"/>
      <c r="C14" s="63"/>
      <c r="D14" s="63"/>
      <c r="E14" s="63"/>
      <c r="F14" s="63"/>
      <c r="G14" s="64"/>
      <c r="H14" s="63"/>
      <c r="I14" s="63"/>
      <c r="K14" s="213">
        <v>16.6</v>
      </c>
    </row>
    <row r="15" spans="2:11" s="15" customFormat="1" ht="21.75" customHeight="1">
      <c r="B15" s="56" t="s">
        <v>226</v>
      </c>
      <c r="C15" s="99">
        <v>12.1</v>
      </c>
      <c r="D15" s="148" t="s">
        <v>227</v>
      </c>
      <c r="E15" s="148"/>
      <c r="F15" s="148"/>
      <c r="G15" s="149"/>
      <c r="H15" s="149"/>
      <c r="I15" s="149"/>
      <c r="K15" s="227">
        <f>+K16*0.166</f>
        <v>0.083</v>
      </c>
    </row>
    <row r="16" spans="2:11" s="2" customFormat="1" ht="55.5" customHeight="1">
      <c r="B16" s="97" t="s">
        <v>228</v>
      </c>
      <c r="C16" s="97" t="s">
        <v>46</v>
      </c>
      <c r="D16" s="97" t="s">
        <v>229</v>
      </c>
      <c r="E16" s="48" t="s">
        <v>503</v>
      </c>
      <c r="F16" s="106" t="s">
        <v>710</v>
      </c>
      <c r="G16" s="43">
        <v>2</v>
      </c>
      <c r="H16" s="10" t="s">
        <v>711</v>
      </c>
      <c r="I16" s="10"/>
      <c r="K16" s="212">
        <v>0.5</v>
      </c>
    </row>
    <row r="17" spans="2:11" s="15" customFormat="1" ht="21.75" customHeight="1">
      <c r="B17" s="56" t="s">
        <v>230</v>
      </c>
      <c r="C17" s="99">
        <v>12.2</v>
      </c>
      <c r="D17" s="168" t="s">
        <v>47</v>
      </c>
      <c r="E17" s="169"/>
      <c r="F17" s="169"/>
      <c r="G17" s="171"/>
      <c r="H17" s="171"/>
      <c r="I17" s="172"/>
      <c r="K17" s="227">
        <f>+L18*0.166</f>
        <v>0.0332</v>
      </c>
    </row>
    <row r="18" spans="2:12" s="2" customFormat="1" ht="59.25" customHeight="1">
      <c r="B18" s="97" t="s">
        <v>231</v>
      </c>
      <c r="C18" s="97" t="s">
        <v>54</v>
      </c>
      <c r="D18" s="97" t="s">
        <v>232</v>
      </c>
      <c r="E18" s="48" t="s">
        <v>503</v>
      </c>
      <c r="F18" s="106" t="s">
        <v>634</v>
      </c>
      <c r="G18" s="12">
        <v>1</v>
      </c>
      <c r="H18" s="5" t="s">
        <v>635</v>
      </c>
      <c r="I18" s="5"/>
      <c r="K18" s="212">
        <v>0.1</v>
      </c>
      <c r="L18" s="2">
        <f>+SUM(K18:K21)/4</f>
        <v>0.19999999999999998</v>
      </c>
    </row>
    <row r="19" spans="2:11" s="2" customFormat="1" ht="48.75" customHeight="1">
      <c r="B19" s="97" t="s">
        <v>233</v>
      </c>
      <c r="C19" s="97" t="s">
        <v>55</v>
      </c>
      <c r="D19" s="97" t="s">
        <v>234</v>
      </c>
      <c r="E19" s="48" t="s">
        <v>503</v>
      </c>
      <c r="F19" s="106" t="s">
        <v>634</v>
      </c>
      <c r="G19" s="12">
        <v>1</v>
      </c>
      <c r="H19" s="5" t="s">
        <v>635</v>
      </c>
      <c r="I19" s="5"/>
      <c r="K19" s="212">
        <v>0.1</v>
      </c>
    </row>
    <row r="20" spans="2:11" s="2" customFormat="1" ht="60" customHeight="1">
      <c r="B20" s="97" t="s">
        <v>235</v>
      </c>
      <c r="C20" s="97" t="s">
        <v>56</v>
      </c>
      <c r="D20" s="97" t="s">
        <v>49</v>
      </c>
      <c r="E20" s="48" t="s">
        <v>503</v>
      </c>
      <c r="F20" s="106" t="s">
        <v>712</v>
      </c>
      <c r="G20" s="12">
        <v>2</v>
      </c>
      <c r="H20" s="5" t="s">
        <v>636</v>
      </c>
      <c r="I20" s="5"/>
      <c r="K20" s="212">
        <v>0.5</v>
      </c>
    </row>
    <row r="21" spans="2:11" s="2" customFormat="1" ht="60" customHeight="1">
      <c r="B21" s="97" t="s">
        <v>48</v>
      </c>
      <c r="C21" s="97" t="s">
        <v>57</v>
      </c>
      <c r="D21" s="97" t="s">
        <v>236</v>
      </c>
      <c r="E21" s="48" t="s">
        <v>503</v>
      </c>
      <c r="F21" s="106" t="s">
        <v>634</v>
      </c>
      <c r="G21" s="12">
        <v>1</v>
      </c>
      <c r="H21" s="5" t="s">
        <v>635</v>
      </c>
      <c r="I21" s="5"/>
      <c r="K21" s="212">
        <v>0.1</v>
      </c>
    </row>
    <row r="22" spans="2:11" s="15" customFormat="1" ht="21.75" customHeight="1">
      <c r="B22" s="56" t="s">
        <v>237</v>
      </c>
      <c r="C22" s="99">
        <v>12.3</v>
      </c>
      <c r="D22" s="168" t="s">
        <v>238</v>
      </c>
      <c r="E22" s="169"/>
      <c r="F22" s="169"/>
      <c r="G22" s="171"/>
      <c r="H22" s="171"/>
      <c r="I22" s="172"/>
      <c r="K22" s="227">
        <f>+L23*0.166</f>
        <v>0.049800000000000004</v>
      </c>
    </row>
    <row r="23" spans="2:12" s="2" customFormat="1" ht="57" customHeight="1">
      <c r="B23" s="3" t="s">
        <v>239</v>
      </c>
      <c r="C23" s="3" t="s">
        <v>52</v>
      </c>
      <c r="D23" s="97" t="s">
        <v>240</v>
      </c>
      <c r="E23" s="48" t="s">
        <v>503</v>
      </c>
      <c r="F23" s="5" t="s">
        <v>713</v>
      </c>
      <c r="G23" s="12">
        <v>2</v>
      </c>
      <c r="H23" s="5" t="s">
        <v>694</v>
      </c>
      <c r="I23" s="5"/>
      <c r="K23" s="212">
        <v>0.5</v>
      </c>
      <c r="L23" s="2">
        <f>+SUM(K23:K24)/2</f>
        <v>0.3</v>
      </c>
    </row>
    <row r="24" spans="2:11" s="2" customFormat="1" ht="54.75" customHeight="1">
      <c r="B24" s="3" t="s">
        <v>241</v>
      </c>
      <c r="C24" s="3" t="s">
        <v>53</v>
      </c>
      <c r="D24" s="97" t="s">
        <v>331</v>
      </c>
      <c r="E24" s="48" t="s">
        <v>503</v>
      </c>
      <c r="F24" s="33" t="s">
        <v>637</v>
      </c>
      <c r="G24" s="12">
        <v>1</v>
      </c>
      <c r="H24" s="5" t="s">
        <v>638</v>
      </c>
      <c r="I24" s="5"/>
      <c r="K24" s="212">
        <v>0.1</v>
      </c>
    </row>
    <row r="25" spans="2:11" s="15" customFormat="1" ht="21.75" customHeight="1">
      <c r="B25" s="56" t="s">
        <v>332</v>
      </c>
      <c r="C25" s="99">
        <v>12.4</v>
      </c>
      <c r="D25" s="168" t="s">
        <v>333</v>
      </c>
      <c r="E25" s="169"/>
      <c r="F25" s="169"/>
      <c r="G25" s="171"/>
      <c r="H25" s="171"/>
      <c r="I25" s="172"/>
      <c r="K25" s="227">
        <f>+L26*0.166</f>
        <v>0.12726666666666667</v>
      </c>
    </row>
    <row r="26" spans="2:12" s="2" customFormat="1" ht="47.25" customHeight="1">
      <c r="B26" s="3" t="s">
        <v>334</v>
      </c>
      <c r="C26" s="3" t="s">
        <v>50</v>
      </c>
      <c r="D26" s="4" t="s">
        <v>335</v>
      </c>
      <c r="E26" s="48" t="s">
        <v>503</v>
      </c>
      <c r="F26" s="106" t="s">
        <v>114</v>
      </c>
      <c r="G26" s="12">
        <v>3</v>
      </c>
      <c r="H26" s="33" t="s">
        <v>695</v>
      </c>
      <c r="I26" s="5"/>
      <c r="K26" s="212">
        <v>0.9</v>
      </c>
      <c r="L26" s="2">
        <f>+SUM(K26:K28)/3</f>
        <v>0.7666666666666666</v>
      </c>
    </row>
    <row r="27" spans="2:11" s="2" customFormat="1" ht="62.25" customHeight="1">
      <c r="B27" s="3" t="s">
        <v>336</v>
      </c>
      <c r="C27" s="3" t="s">
        <v>51</v>
      </c>
      <c r="D27" s="4" t="s">
        <v>59</v>
      </c>
      <c r="E27" s="48" t="s">
        <v>503</v>
      </c>
      <c r="F27" s="106" t="s">
        <v>139</v>
      </c>
      <c r="G27" s="12">
        <v>2</v>
      </c>
      <c r="H27" s="5" t="s">
        <v>639</v>
      </c>
      <c r="I27" s="5"/>
      <c r="K27" s="212">
        <v>0.5</v>
      </c>
    </row>
    <row r="28" spans="2:11" s="2" customFormat="1" ht="50.25" customHeight="1">
      <c r="B28" s="3" t="s">
        <v>337</v>
      </c>
      <c r="C28" s="3" t="s">
        <v>58</v>
      </c>
      <c r="D28" s="4" t="s">
        <v>338</v>
      </c>
      <c r="E28" s="48" t="s">
        <v>503</v>
      </c>
      <c r="F28" s="106" t="s">
        <v>114</v>
      </c>
      <c r="G28" s="12">
        <v>3</v>
      </c>
      <c r="H28" s="5" t="s">
        <v>640</v>
      </c>
      <c r="I28" s="5"/>
      <c r="K28" s="212">
        <v>0.9</v>
      </c>
    </row>
    <row r="29" spans="2:11" s="15" customFormat="1" ht="21.75" customHeight="1">
      <c r="B29" s="56" t="s">
        <v>339</v>
      </c>
      <c r="C29" s="99">
        <v>12.5</v>
      </c>
      <c r="D29" s="168" t="s">
        <v>340</v>
      </c>
      <c r="E29" s="169"/>
      <c r="F29" s="169"/>
      <c r="G29" s="171"/>
      <c r="H29" s="171"/>
      <c r="I29" s="172"/>
      <c r="K29" s="227">
        <f>+L30*0.166</f>
        <v>0.1494</v>
      </c>
    </row>
    <row r="30" spans="2:12" s="2" customFormat="1" ht="32.25" customHeight="1">
      <c r="B30" s="3" t="s">
        <v>341</v>
      </c>
      <c r="C30" s="3" t="s">
        <v>60</v>
      </c>
      <c r="D30" s="4" t="s">
        <v>342</v>
      </c>
      <c r="E30" s="48" t="s">
        <v>503</v>
      </c>
      <c r="F30" s="106" t="s">
        <v>114</v>
      </c>
      <c r="G30" s="12">
        <v>3</v>
      </c>
      <c r="H30" s="5" t="s">
        <v>140</v>
      </c>
      <c r="I30" s="5"/>
      <c r="K30" s="212">
        <v>0.9</v>
      </c>
      <c r="L30" s="2">
        <f>+SUM(K30:K34)/5</f>
        <v>0.9</v>
      </c>
    </row>
    <row r="31" spans="2:11" s="2" customFormat="1" ht="57.75" customHeight="1">
      <c r="B31" s="3" t="s">
        <v>343</v>
      </c>
      <c r="C31" s="3" t="s">
        <v>63</v>
      </c>
      <c r="D31" s="4" t="s">
        <v>67</v>
      </c>
      <c r="E31" s="48" t="s">
        <v>503</v>
      </c>
      <c r="F31" s="106" t="s">
        <v>114</v>
      </c>
      <c r="G31" s="12">
        <v>3</v>
      </c>
      <c r="H31" s="5" t="s">
        <v>140</v>
      </c>
      <c r="I31" s="5"/>
      <c r="K31" s="212">
        <v>0.9</v>
      </c>
    </row>
    <row r="32" spans="2:11" s="2" customFormat="1" ht="36.75" customHeight="1">
      <c r="B32" s="3" t="s">
        <v>344</v>
      </c>
      <c r="C32" s="3" t="s">
        <v>64</v>
      </c>
      <c r="D32" s="4" t="s">
        <v>68</v>
      </c>
      <c r="E32" s="48" t="s">
        <v>503</v>
      </c>
      <c r="F32" s="106" t="s">
        <v>114</v>
      </c>
      <c r="G32" s="12">
        <v>3</v>
      </c>
      <c r="H32" s="5" t="s">
        <v>140</v>
      </c>
      <c r="I32" s="5"/>
      <c r="K32" s="212">
        <v>0.9</v>
      </c>
    </row>
    <row r="33" spans="2:11" s="2" customFormat="1" ht="70.5" customHeight="1">
      <c r="B33" s="3" t="s">
        <v>61</v>
      </c>
      <c r="C33" s="3" t="s">
        <v>65</v>
      </c>
      <c r="D33" s="4" t="s">
        <v>69</v>
      </c>
      <c r="E33" s="48" t="s">
        <v>503</v>
      </c>
      <c r="F33" s="106" t="s">
        <v>114</v>
      </c>
      <c r="G33" s="12">
        <v>3</v>
      </c>
      <c r="H33" s="5" t="s">
        <v>641</v>
      </c>
      <c r="I33" s="5" t="s">
        <v>642</v>
      </c>
      <c r="K33" s="212">
        <v>0.9</v>
      </c>
    </row>
    <row r="34" spans="2:11" s="2" customFormat="1" ht="36.75" customHeight="1">
      <c r="B34" s="3" t="s">
        <v>62</v>
      </c>
      <c r="C34" s="3" t="s">
        <v>66</v>
      </c>
      <c r="D34" s="4" t="s">
        <v>345</v>
      </c>
      <c r="E34" s="48" t="s">
        <v>503</v>
      </c>
      <c r="F34" s="106" t="s">
        <v>114</v>
      </c>
      <c r="G34" s="12">
        <v>3</v>
      </c>
      <c r="H34" s="5" t="s">
        <v>643</v>
      </c>
      <c r="I34" s="5"/>
      <c r="K34" s="212">
        <v>0.9</v>
      </c>
    </row>
    <row r="35" spans="2:11" s="15" customFormat="1" ht="21.75" customHeight="1">
      <c r="B35" s="99">
        <v>8.6</v>
      </c>
      <c r="C35" s="99">
        <v>12.6</v>
      </c>
      <c r="D35" s="168" t="s">
        <v>72</v>
      </c>
      <c r="E35" s="169"/>
      <c r="F35" s="169"/>
      <c r="G35" s="171"/>
      <c r="H35" s="171"/>
      <c r="I35" s="172"/>
      <c r="K35" s="227">
        <f>+K36*0.166</f>
        <v>0.083</v>
      </c>
    </row>
    <row r="36" spans="2:11" s="2" customFormat="1" ht="65.25" customHeight="1">
      <c r="B36" s="3" t="s">
        <v>71</v>
      </c>
      <c r="C36" s="3" t="s">
        <v>70</v>
      </c>
      <c r="D36" s="4" t="s">
        <v>73</v>
      </c>
      <c r="E36" s="48" t="s">
        <v>503</v>
      </c>
      <c r="F36" s="106" t="s">
        <v>644</v>
      </c>
      <c r="G36" s="12">
        <v>2</v>
      </c>
      <c r="H36" s="5" t="s">
        <v>645</v>
      </c>
      <c r="I36" s="5"/>
      <c r="K36" s="212">
        <v>0.5</v>
      </c>
    </row>
    <row r="37" spans="7:11" s="2" customFormat="1" ht="11.25">
      <c r="G37" s="19"/>
      <c r="K37" s="212"/>
    </row>
    <row r="38" spans="7:11" s="2" customFormat="1" ht="11.25">
      <c r="G38" s="19"/>
      <c r="K38" s="212"/>
    </row>
    <row r="39" spans="7:11" s="2" customFormat="1" ht="11.25">
      <c r="G39" s="19"/>
      <c r="K39" s="212"/>
    </row>
    <row r="40" spans="7:11" s="2" customFormat="1" ht="11.25">
      <c r="G40" s="19"/>
      <c r="K40" s="212"/>
    </row>
    <row r="41" spans="7:11" s="2" customFormat="1" ht="11.25">
      <c r="G41" s="19"/>
      <c r="K41" s="212"/>
    </row>
    <row r="42" spans="7:11" s="2" customFormat="1" ht="11.25">
      <c r="G42" s="19"/>
      <c r="K42" s="212"/>
    </row>
    <row r="43" spans="7:11" s="2" customFormat="1" ht="11.25">
      <c r="G43" s="19"/>
      <c r="K43" s="212"/>
    </row>
    <row r="44" spans="7:11" s="2" customFormat="1" ht="11.25">
      <c r="G44" s="19"/>
      <c r="K44" s="212"/>
    </row>
    <row r="45" spans="7:11" s="2" customFormat="1" ht="11.25">
      <c r="G45" s="19"/>
      <c r="K45" s="212"/>
    </row>
    <row r="46" spans="7:11" s="2" customFormat="1" ht="11.25">
      <c r="G46" s="19"/>
      <c r="K46" s="212"/>
    </row>
    <row r="47" spans="7:11" s="2" customFormat="1" ht="11.25">
      <c r="G47" s="19"/>
      <c r="K47" s="212"/>
    </row>
    <row r="48" spans="7:11" s="2" customFormat="1" ht="11.25">
      <c r="G48" s="19"/>
      <c r="K48" s="212"/>
    </row>
    <row r="49" spans="7:11" s="2" customFormat="1" ht="11.25">
      <c r="G49" s="19"/>
      <c r="K49" s="212"/>
    </row>
    <row r="50" spans="7:11" s="2" customFormat="1" ht="11.25">
      <c r="G50" s="19"/>
      <c r="K50" s="212"/>
    </row>
    <row r="51" spans="7:11" s="2" customFormat="1" ht="11.25">
      <c r="G51" s="19"/>
      <c r="K51" s="212"/>
    </row>
    <row r="52" spans="7:11" s="2" customFormat="1" ht="11.25">
      <c r="G52" s="19"/>
      <c r="K52" s="212"/>
    </row>
    <row r="53" spans="7:11" s="2" customFormat="1" ht="11.25">
      <c r="G53" s="19"/>
      <c r="K53" s="212"/>
    </row>
    <row r="54" spans="7:11" s="2" customFormat="1" ht="11.25">
      <c r="G54" s="19"/>
      <c r="K54" s="212"/>
    </row>
    <row r="55" spans="7:11" s="2" customFormat="1" ht="11.25">
      <c r="G55" s="19"/>
      <c r="K55" s="212"/>
    </row>
    <row r="56" spans="7:11" s="2" customFormat="1" ht="11.25">
      <c r="G56" s="19"/>
      <c r="K56" s="212"/>
    </row>
    <row r="57" spans="7:11" s="2" customFormat="1" ht="11.25">
      <c r="G57" s="19"/>
      <c r="K57" s="212"/>
    </row>
    <row r="58" spans="7:11" s="2" customFormat="1" ht="11.25">
      <c r="G58" s="19"/>
      <c r="K58" s="212"/>
    </row>
    <row r="59" spans="7:11" s="2" customFormat="1" ht="11.25">
      <c r="G59" s="19"/>
      <c r="K59" s="212"/>
    </row>
    <row r="60" spans="7:11" s="2" customFormat="1" ht="11.25">
      <c r="G60" s="19"/>
      <c r="K60" s="212"/>
    </row>
    <row r="61" spans="7:11" s="2" customFormat="1" ht="11.25">
      <c r="G61" s="19"/>
      <c r="K61" s="212"/>
    </row>
    <row r="62" spans="7:11" s="2" customFormat="1" ht="11.25">
      <c r="G62" s="19"/>
      <c r="K62" s="212"/>
    </row>
    <row r="63" spans="7:11" s="2" customFormat="1" ht="11.25">
      <c r="G63" s="19"/>
      <c r="K63" s="212"/>
    </row>
    <row r="64" spans="7:11" s="2" customFormat="1" ht="11.25">
      <c r="G64" s="19"/>
      <c r="K64" s="212"/>
    </row>
    <row r="65" spans="7:11" s="2" customFormat="1" ht="11.25">
      <c r="G65" s="19"/>
      <c r="K65" s="212"/>
    </row>
    <row r="66" spans="7:11" s="2" customFormat="1" ht="11.25">
      <c r="G66" s="19"/>
      <c r="K66" s="212"/>
    </row>
    <row r="67" spans="7:11" s="2" customFormat="1" ht="11.25">
      <c r="G67" s="19"/>
      <c r="K67" s="212"/>
    </row>
    <row r="68" spans="7:11" s="2" customFormat="1" ht="11.25">
      <c r="G68" s="19"/>
      <c r="K68" s="212"/>
    </row>
    <row r="69" spans="7:11" s="2" customFormat="1" ht="11.25">
      <c r="G69" s="19"/>
      <c r="K69" s="212"/>
    </row>
    <row r="70" spans="7:11" s="2" customFormat="1" ht="11.25">
      <c r="G70" s="19"/>
      <c r="K70" s="212"/>
    </row>
    <row r="71" spans="7:11" s="2" customFormat="1" ht="11.25">
      <c r="G71" s="19"/>
      <c r="K71" s="212"/>
    </row>
    <row r="72" spans="7:11" s="2" customFormat="1" ht="11.25">
      <c r="G72" s="19"/>
      <c r="K72" s="212"/>
    </row>
    <row r="73" spans="7:11" s="2" customFormat="1" ht="11.25">
      <c r="G73" s="19"/>
      <c r="K73" s="212"/>
    </row>
    <row r="74" spans="7:11" s="2" customFormat="1" ht="11.25">
      <c r="G74" s="19"/>
      <c r="K74" s="212"/>
    </row>
    <row r="75" spans="7:11" s="2" customFormat="1" ht="11.25">
      <c r="G75" s="19"/>
      <c r="K75" s="212"/>
    </row>
    <row r="76" spans="7:11" s="2" customFormat="1" ht="11.25">
      <c r="G76" s="19"/>
      <c r="K76" s="212"/>
    </row>
    <row r="77" spans="7:11" s="2" customFormat="1" ht="11.25">
      <c r="G77" s="19"/>
      <c r="K77" s="212"/>
    </row>
    <row r="78" spans="7:11" s="2" customFormat="1" ht="11.25">
      <c r="G78" s="19"/>
      <c r="K78" s="212"/>
    </row>
    <row r="79" spans="7:11" s="2" customFormat="1" ht="11.25">
      <c r="G79" s="19"/>
      <c r="K79" s="212"/>
    </row>
    <row r="80" spans="7:11" s="2" customFormat="1" ht="11.25">
      <c r="G80" s="19"/>
      <c r="K80" s="212"/>
    </row>
    <row r="81" spans="7:11" s="2" customFormat="1" ht="11.25">
      <c r="G81" s="19"/>
      <c r="K81" s="212"/>
    </row>
    <row r="82" spans="7:11" s="2" customFormat="1" ht="11.25">
      <c r="G82" s="19"/>
      <c r="K82" s="212"/>
    </row>
    <row r="83" spans="7:11" s="2" customFormat="1" ht="11.25">
      <c r="G83" s="19"/>
      <c r="K83" s="212"/>
    </row>
    <row r="84" spans="7:11" s="2" customFormat="1" ht="11.25">
      <c r="G84" s="19"/>
      <c r="K84" s="212"/>
    </row>
    <row r="85" spans="7:11" s="2" customFormat="1" ht="11.25">
      <c r="G85" s="19"/>
      <c r="K85" s="212"/>
    </row>
    <row r="86" spans="7:11" s="2" customFormat="1" ht="11.25">
      <c r="G86" s="19"/>
      <c r="K86" s="212"/>
    </row>
    <row r="87" spans="7:11" s="2" customFormat="1" ht="11.25">
      <c r="G87" s="19"/>
      <c r="K87" s="212"/>
    </row>
    <row r="88" spans="7:11" s="2" customFormat="1" ht="11.25">
      <c r="G88" s="19"/>
      <c r="K88" s="212"/>
    </row>
    <row r="89" spans="7:11" s="2" customFormat="1" ht="11.25">
      <c r="G89" s="19"/>
      <c r="K89" s="212"/>
    </row>
    <row r="90" spans="7:11" s="2" customFormat="1" ht="11.25">
      <c r="G90" s="19"/>
      <c r="K90" s="212"/>
    </row>
    <row r="91" spans="7:11" s="2" customFormat="1" ht="11.25">
      <c r="G91" s="19"/>
      <c r="K91" s="212"/>
    </row>
    <row r="92" spans="7:11" s="2" customFormat="1" ht="11.25">
      <c r="G92" s="19"/>
      <c r="K92" s="212"/>
    </row>
    <row r="93" spans="7:11" s="2" customFormat="1" ht="11.25">
      <c r="G93" s="19"/>
      <c r="K93" s="212"/>
    </row>
    <row r="94" spans="7:11" s="2" customFormat="1" ht="11.25">
      <c r="G94" s="19"/>
      <c r="K94" s="212"/>
    </row>
    <row r="95" spans="7:11" s="2" customFormat="1" ht="11.25">
      <c r="G95" s="19"/>
      <c r="K95" s="212"/>
    </row>
    <row r="96" spans="7:11" s="2" customFormat="1" ht="11.25">
      <c r="G96" s="19"/>
      <c r="K96" s="212"/>
    </row>
    <row r="97" spans="7:11" s="2" customFormat="1" ht="11.25">
      <c r="G97" s="19"/>
      <c r="K97" s="212"/>
    </row>
    <row r="98" spans="4:11" s="2" customFormat="1" ht="12.75">
      <c r="D98"/>
      <c r="E98"/>
      <c r="F98"/>
      <c r="G98" s="13"/>
      <c r="H98"/>
      <c r="I98"/>
      <c r="K98" s="212"/>
    </row>
  </sheetData>
  <sheetProtection/>
  <mergeCells count="29">
    <mergeCell ref="D25:F25"/>
    <mergeCell ref="G25:I25"/>
    <mergeCell ref="G17:I17"/>
    <mergeCell ref="A5:J5"/>
    <mergeCell ref="D35:F35"/>
    <mergeCell ref="G35:I35"/>
    <mergeCell ref="D15:F15"/>
    <mergeCell ref="G15:I15"/>
    <mergeCell ref="E12:E13"/>
    <mergeCell ref="D17:F17"/>
    <mergeCell ref="D29:F29"/>
    <mergeCell ref="G29:I29"/>
    <mergeCell ref="A1:J1"/>
    <mergeCell ref="A2:J2"/>
    <mergeCell ref="A3:J3"/>
    <mergeCell ref="A4:J4"/>
    <mergeCell ref="B12:B13"/>
    <mergeCell ref="C12:C13"/>
    <mergeCell ref="I12:I13"/>
    <mergeCell ref="G22:I22"/>
    <mergeCell ref="D22:F22"/>
    <mergeCell ref="H12:H13"/>
    <mergeCell ref="D12:D13"/>
    <mergeCell ref="A6:J6"/>
    <mergeCell ref="A7:J7"/>
    <mergeCell ref="A8:J8"/>
    <mergeCell ref="D10:G10"/>
    <mergeCell ref="G12:G13"/>
    <mergeCell ref="F12:F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DIGIWARE -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Valoración ISO/IEC 17799:2000</dc:title>
  <dc:subject>ISA</dc:subject>
  <dc:creator>Adrián E. Rodríguez</dc:creator>
  <cp:keywords/>
  <dc:description/>
  <cp:lastModifiedBy>TOSHIBA</cp:lastModifiedBy>
  <cp:lastPrinted>2010-04-21T00:35:56Z</cp:lastPrinted>
  <dcterms:created xsi:type="dcterms:W3CDTF">2004-08-24T19:34:11Z</dcterms:created>
  <dcterms:modified xsi:type="dcterms:W3CDTF">2012-11-10T18:53:26Z</dcterms:modified>
  <cp:category/>
  <cp:version/>
  <cp:contentType/>
  <cp:contentStatus/>
</cp:coreProperties>
</file>